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firstSheet="3" activeTab="6"/>
  </bookViews>
  <sheets>
    <sheet name="SAŽETAK" sheetId="1" r:id="rId1"/>
    <sheet name=" Račun prihoda i rashoda" sheetId="2" r:id="rId2"/>
    <sheet name="Prihodi i rashodi po izvorima" sheetId="3" r:id="rId3"/>
    <sheet name="Rashodi prema funkcijskoj kl" sheetId="4" r:id="rId4"/>
    <sheet name="Račun financiranja" sheetId="5" r:id="rId5"/>
    <sheet name="Račun financiranja po izvorima" sheetId="6" r:id="rId6"/>
    <sheet name="POSEBNI DIO" sheetId="7" r:id="rId7"/>
    <sheet name="List2" sheetId="8" r:id="rId8"/>
  </sheets>
  <definedNames>
    <definedName name="_xlnm.Print_Area" localSheetId="1">' Račun prihoda i rashoda'!$A$1:$T$39</definedName>
    <definedName name="_xlnm.Print_Area" localSheetId="6">'POSEBNI DIO'!$A$1:$G$128</definedName>
    <definedName name="_xlnm.Print_Area" localSheetId="2">'Prihodi i rashodi po izvorima'!$A$1:$H$68</definedName>
  </definedNames>
  <calcPr fullCalcOnLoad="1"/>
</workbook>
</file>

<file path=xl/sharedStrings.xml><?xml version="1.0" encoding="utf-8"?>
<sst xmlns="http://schemas.openxmlformats.org/spreadsheetml/2006/main" count="313" uniqueCount="150">
  <si>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</si>
  <si>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</si>
  <si>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</si>
  <si>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</si>
  <si>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</si>
  <si>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</si>
  <si>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</si>
  <si>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</si>
  <si>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</si>
  <si>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</si>
  <si>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</si>
  <si>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</si>
  <si>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</si>
  <si>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</si>
  <si>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</si>
  <si>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</si>
  <si>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</si>
  <si>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</si>
  <si>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</si>
  <si>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</si>
  <si>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</si>
  <si>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</si>
  <si>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</si>
  <si>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</si>
  <si>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</si>
  <si>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Izvor financiranja xx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</si>
  <si>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</si>
  <si>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</si>
  <si>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</si>
  <si>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</si>
  <si>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</si>
  <si>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</si>
  <si>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</si>
  <si>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</si>
  <si>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</si>
  <si>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</si>
  <si>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</si>
  <si>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</si>
  <si>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</si>
  <si>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</si>
  <si>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</si>
  <si>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</si>
  <si>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</si>
  <si>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</si>
  <si>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</si>
  <si>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</si>
  <si>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</si>
  <si>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</si>
  <si>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</si>
  <si>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</si>
  <si>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</si>
  <si>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</si>
  <si>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</si>
  <si>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</si>
  <si>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</si>
  <si>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</si>
  <si>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</si>
  <si>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</si>
  <si>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</si>
  <si>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</si>
  <si>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</si>
  <si>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</si>
  <si>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</si>
  <si>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</si>
  <si>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</si>
  <si>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</si>
  <si>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</si>
  <si>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</si>
  <si>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</si>
  <si>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</si>
  <si>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</si>
  <si>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</si>
  <si>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</si>
  <si>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</si>
  <si>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</si>
  <si>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PROGRAM 1000</t>
  </si>
  <si>
    <t>ZDRAVSTVENA ZAŠTITA STANOVNIŠTVA BRODSKO POSAVSKE ŽUPANIJE</t>
  </si>
  <si>
    <t>Aktivnost A 100001</t>
  </si>
  <si>
    <t>REDOVNA DJELATNOST</t>
  </si>
  <si>
    <t xml:space="preserve">Izvor financiranja </t>
  </si>
  <si>
    <t>Vlastiti prihodi</t>
  </si>
  <si>
    <t>Financijski rashodi</t>
  </si>
  <si>
    <t>Prihodi za posebne namjene</t>
  </si>
  <si>
    <t>pomoći</t>
  </si>
  <si>
    <t>ostali rashodi</t>
  </si>
  <si>
    <t>Rashodi za nabavu neproizvedene dugotrajne im</t>
  </si>
  <si>
    <t>Prihodi od prodaje  nefinancijske imovine i nadoknade šteta s osnova osiguranja</t>
  </si>
  <si>
    <t>Aktivnost A 100002</t>
  </si>
  <si>
    <t>MINIMALNI FINANCIJSKI STANDARDI U ZDRAVSTVU</t>
  </si>
  <si>
    <t>Opći prihodi</t>
  </si>
  <si>
    <t>Aktivnost A 100003</t>
  </si>
  <si>
    <t>Pomoći</t>
  </si>
  <si>
    <t>Projekt K100001</t>
  </si>
  <si>
    <r>
      <t>Prevencija ovisnosti i z</t>
    </r>
    <r>
      <rPr>
        <b/>
        <i/>
        <sz val="11"/>
        <color indexed="8"/>
        <rFont val="Arial"/>
        <family val="2"/>
      </rPr>
      <t>aštita mentalnog zdravlja u Brodsko-posavskoj županiji</t>
    </r>
  </si>
  <si>
    <t>Ostali rashodi</t>
  </si>
  <si>
    <t>Projekt K100002</t>
  </si>
  <si>
    <t>ok</t>
  </si>
  <si>
    <t>pom</t>
  </si>
  <si>
    <t>ukupno</t>
  </si>
  <si>
    <t>07 Zdravstvo</t>
  </si>
  <si>
    <t>074 Službe javnog zdravstva</t>
  </si>
  <si>
    <t>Izvor</t>
  </si>
  <si>
    <t>Prihodi od imovine</t>
  </si>
  <si>
    <t>Prihodi od upravnih  i administrativnih pristojbi, pristojbi po posebnim propisima</t>
  </si>
  <si>
    <t>Prihodi od prodaje proizvoda i robe te pruženih usluga i prihodi od donacija</t>
  </si>
  <si>
    <t>Rezultat poslovanja</t>
  </si>
  <si>
    <t>ukupno:</t>
  </si>
  <si>
    <t>pomoći dane u inozemstvo i unutar općeg proračuna</t>
  </si>
  <si>
    <t>PROGRAM ZA RAD AMBULANTI NIJE U FIN.PLANU ZA 2023.G.</t>
  </si>
  <si>
    <t>vl</t>
  </si>
  <si>
    <t>posebpr</t>
  </si>
  <si>
    <t>don</t>
  </si>
  <si>
    <t>prodaja</t>
  </si>
  <si>
    <t>opći</t>
  </si>
  <si>
    <t>FINANCIJSKI PLAN NASTAVNOG ZAVODA ZA JAVNO ZDRAVSTVO BRODSKO POSAVSKE ŽUPANIJE 
ZA 2024. I PROJEKCIJA ZA 2025. I 2026. GODINU</t>
  </si>
  <si>
    <t>Vlastiti izvori</t>
  </si>
  <si>
    <t>vozoli 20000</t>
  </si>
  <si>
    <t xml:space="preserve"> Opći prihodi i primici</t>
  </si>
  <si>
    <t>4 Prihodi za posebne namjene</t>
  </si>
  <si>
    <t xml:space="preserve">  43 Ostali prihodi za posebne namjene</t>
  </si>
  <si>
    <t>5 Pomoći</t>
  </si>
  <si>
    <t>52 Ostale pomoći</t>
  </si>
  <si>
    <t>Prihodi od prodaje ili zamjene nefinancijske imovine i naknade s naslova osiguranja</t>
  </si>
  <si>
    <t>7 Prihodi od prodaje ili zamjene nefinancijske imovine i naknade s naslova osiguranja</t>
  </si>
  <si>
    <t>6 Donacije</t>
  </si>
  <si>
    <t xml:space="preserve">      Višak prihoda iz prethodnih godina</t>
  </si>
  <si>
    <t>61 Donacije</t>
  </si>
  <si>
    <t xml:space="preserve">Rashodi za zaposlene </t>
  </si>
  <si>
    <t xml:space="preserve"> Vlastiti prihodi</t>
  </si>
  <si>
    <t>71 prihodi s naslova osiguranja</t>
  </si>
  <si>
    <t xml:space="preserve">71 prihodi od prodaje ili zamjene nefinancijske imovine </t>
  </si>
  <si>
    <t xml:space="preserve"> Prihodi za posebne namjene</t>
  </si>
  <si>
    <t xml:space="preserve"> Pomoći</t>
  </si>
  <si>
    <t xml:space="preserve"> Donacije</t>
  </si>
  <si>
    <t>Aktivnost A 100004</t>
  </si>
  <si>
    <t>Aktivnost A 100005</t>
  </si>
  <si>
    <t>Projekt K100003</t>
  </si>
  <si>
    <t>FINANCIRANJE SPECIJALIZACIJE epidemiologija 1</t>
  </si>
  <si>
    <t>FINANCIRANJE SPECIJALIZACIJE epidemiologija 2</t>
  </si>
  <si>
    <t>FINANCIRANJE SPECIJALIZACIJE MIKROBIOLOGIJA</t>
  </si>
  <si>
    <t xml:space="preserve">Unaprjeđenje suradnje Nastavnog zavoda za javno zdravstvo Brodsko-posavske županije i Klubova liječenih alkoholičara: ODLUČNO I ZAJEDNO ZA BOLJE SUTRA“ </t>
  </si>
  <si>
    <t xml:space="preserve">UTJECAJ ONEČIŠĆENJA IZ ZRAKA NA BIOMARKERE IZLOŽENOSTI I UČINKA U POPULACIJI LJUDI IZ SLAVONSKOG BRODA </t>
  </si>
  <si>
    <t>POMOĆI</t>
  </si>
  <si>
    <t>OPĆI</t>
  </si>
  <si>
    <t xml:space="preserve">Rashodi za zaposlene   </t>
  </si>
  <si>
    <t>Donacije</t>
  </si>
  <si>
    <t>Ukupni prihodi:</t>
  </si>
  <si>
    <t>postotak</t>
  </si>
  <si>
    <t>udio u %</t>
  </si>
  <si>
    <t>Opis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</si>
</sst>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i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 quotePrefix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left" wrapText="1"/>
    </xf>
    <xf numFmtId="0" fontId="7" fillId="0" borderId="14" xfId="0" applyFont="1" applyBorder="1" applyAlignment="1" quotePrefix="1">
      <alignment horizontal="center" wrapText="1"/>
    </xf>
    <xf numFmtId="0" fontId="7" fillId="0" borderId="14" xfId="0" applyFont="1" applyBorder="1" applyAlignment="1" quotePrefix="1">
      <alignment horizontal="left"/>
    </xf>
    <xf numFmtId="3" fontId="7" fillId="2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2" borderId="13" xfId="0" applyNumberFormat="1" applyFont="1" applyFill="1" applyBorder="1" applyAlignment="1" quotePrefix="1">
      <alignment horizontal="right"/>
    </xf>
    <xf numFmtId="0" fontId="69" fillId="0" borderId="11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0" fillId="0" borderId="0" xfId="0" applyFont="1" applyAlignment="1">
      <alignment wrapText="1"/>
    </xf>
    <xf numFmtId="0" fontId="8" fillId="2" borderId="14" xfId="0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right" wrapText="1"/>
    </xf>
    <xf numFmtId="3" fontId="10" fillId="34" borderId="13" xfId="0" applyNumberFormat="1" applyFont="1" applyFill="1" applyBorder="1" applyAlignment="1" quotePrefix="1">
      <alignment horizontal="right"/>
    </xf>
    <xf numFmtId="3" fontId="10" fillId="34" borderId="10" xfId="0" applyNumberFormat="1" applyFont="1" applyFill="1" applyBorder="1" applyAlignment="1">
      <alignment horizontal="right" wrapText="1"/>
    </xf>
    <xf numFmtId="3" fontId="10" fillId="2" borderId="13" xfId="0" applyNumberFormat="1" applyFont="1" applyFill="1" applyBorder="1" applyAlignment="1" quotePrefix="1">
      <alignment horizontal="right"/>
    </xf>
    <xf numFmtId="3" fontId="10" fillId="2" borderId="10" xfId="0" applyNumberFormat="1" applyFont="1" applyFill="1" applyBorder="1" applyAlignment="1" quotePrefix="1">
      <alignment horizontal="righ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 quotePrefix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 quotePrefix="1">
      <alignment horizontal="left" wrapText="1"/>
    </xf>
    <xf numFmtId="0" fontId="10" fillId="0" borderId="14" xfId="0" applyFont="1" applyBorder="1" applyAlignment="1" quotePrefix="1">
      <alignment horizontal="left" wrapText="1"/>
    </xf>
    <xf numFmtId="0" fontId="10" fillId="0" borderId="14" xfId="0" applyFont="1" applyBorder="1" applyAlignment="1" quotePrefix="1">
      <alignment horizontal="center" wrapText="1"/>
    </xf>
    <xf numFmtId="0" fontId="10" fillId="0" borderId="14" xfId="0" applyFont="1" applyBorder="1" applyAlignment="1" quotePrefix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 quotePrefix="1">
      <alignment horizontal="right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3" fontId="7" fillId="33" borderId="10" xfId="0" applyNumberFormat="1" applyFont="1" applyFill="1" applyBorder="1" applyAlignment="1">
      <alignment horizontal="right"/>
    </xf>
    <xf numFmtId="0" fontId="23" fillId="33" borderId="12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left" vertical="center" wrapText="1" indent="1"/>
    </xf>
    <xf numFmtId="0" fontId="10" fillId="33" borderId="12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right" wrapText="1"/>
    </xf>
    <xf numFmtId="3" fontId="71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 quotePrefix="1">
      <alignment horizontal="left" vertical="center"/>
    </xf>
    <xf numFmtId="0" fontId="8" fillId="33" borderId="10" xfId="0" applyFont="1" applyFill="1" applyBorder="1" applyAlignment="1" quotePrefix="1">
      <alignment horizontal="left" vertical="center" wrapText="1"/>
    </xf>
    <xf numFmtId="0" fontId="26" fillId="33" borderId="10" xfId="0" applyFont="1" applyFill="1" applyBorder="1" applyAlignment="1" quotePrefix="1">
      <alignment horizontal="left" vertical="center" wrapText="1"/>
    </xf>
    <xf numFmtId="0" fontId="26" fillId="33" borderId="12" xfId="0" applyFont="1" applyFill="1" applyBorder="1" applyAlignment="1" quotePrefix="1">
      <alignment horizontal="left" vertical="center" wrapText="1"/>
    </xf>
    <xf numFmtId="0" fontId="24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3" fontId="4" fillId="33" borderId="15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3" fontId="0" fillId="35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66" fillId="33" borderId="0" xfId="0" applyFont="1" applyFill="1" applyAlignment="1">
      <alignment/>
    </xf>
    <xf numFmtId="3" fontId="72" fillId="4" borderId="0" xfId="0" applyNumberFormat="1" applyFont="1" applyFill="1" applyAlignment="1">
      <alignment/>
    </xf>
    <xf numFmtId="3" fontId="66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67" fillId="0" borderId="0" xfId="0" applyNumberFormat="1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9" fillId="33" borderId="0" xfId="0" applyFont="1" applyFill="1" applyAlignment="1" quotePrefix="1">
      <alignment horizontal="left" vertical="center"/>
    </xf>
    <xf numFmtId="0" fontId="8" fillId="33" borderId="0" xfId="0" applyFont="1" applyFill="1" applyAlignment="1">
      <alignment vertical="center" wrapText="1"/>
    </xf>
    <xf numFmtId="3" fontId="8" fillId="33" borderId="0" xfId="0" applyNumberFormat="1" applyFont="1" applyFill="1" applyAlignment="1">
      <alignment horizontal="right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" fontId="10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3" fontId="30" fillId="0" borderId="0" xfId="0" applyNumberFormat="1" applyFont="1" applyAlignment="1">
      <alignment horizontal="right"/>
    </xf>
    <xf numFmtId="3" fontId="30" fillId="33" borderId="0" xfId="0" applyNumberFormat="1" applyFont="1" applyFill="1" applyAlignment="1">
      <alignment/>
    </xf>
    <xf numFmtId="9" fontId="67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 quotePrefix="1">
      <alignment horizontal="center" vertical="center"/>
    </xf>
    <xf numFmtId="0" fontId="26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 quotePrefix="1">
      <alignment horizontal="left" vertical="center"/>
    </xf>
    <xf numFmtId="0" fontId="67" fillId="0" borderId="10" xfId="0" applyFont="1" applyBorder="1" applyAlignment="1">
      <alignment horizontal="center"/>
    </xf>
    <xf numFmtId="0" fontId="67" fillId="33" borderId="0" xfId="0" applyFont="1" applyFill="1" applyAlignment="1">
      <alignment/>
    </xf>
    <xf numFmtId="4" fontId="67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3" fontId="4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 wrapText="1"/>
    </xf>
    <xf numFmtId="3" fontId="6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67" fillId="33" borderId="10" xfId="0" applyNumberFormat="1" applyFont="1" applyFill="1" applyBorder="1" applyAlignment="1">
      <alignment/>
    </xf>
    <xf numFmtId="3" fontId="28" fillId="33" borderId="10" xfId="0" applyNumberFormat="1" applyFont="1" applyFill="1" applyBorder="1" applyAlignment="1">
      <alignment horizontal="right"/>
    </xf>
    <xf numFmtId="3" fontId="26" fillId="33" borderId="10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37" borderId="12" xfId="0" applyFont="1" applyFill="1" applyBorder="1" applyAlignment="1">
      <alignment horizontal="left" vertical="center" wrapText="1"/>
    </xf>
    <xf numFmtId="0" fontId="10" fillId="37" borderId="12" xfId="0" applyFont="1" applyFill="1" applyBorder="1" applyAlignment="1">
      <alignment horizontal="left" vertical="center" wrapText="1"/>
    </xf>
    <xf numFmtId="0" fontId="74" fillId="37" borderId="0" xfId="0" applyFont="1" applyFill="1" applyAlignment="1">
      <alignment wrapText="1"/>
    </xf>
    <xf numFmtId="0" fontId="75" fillId="37" borderId="10" xfId="0" applyFont="1" applyFill="1" applyBorder="1" applyAlignment="1">
      <alignment wrapText="1"/>
    </xf>
    <xf numFmtId="0" fontId="76" fillId="37" borderId="10" xfId="0" applyFont="1" applyFill="1" applyBorder="1" applyAlignment="1">
      <alignment wrapText="1"/>
    </xf>
    <xf numFmtId="0" fontId="6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 quotePrefix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wrapText="1"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right"/>
    </xf>
    <xf numFmtId="3" fontId="8" fillId="33" borderId="14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/>
    </xf>
    <xf numFmtId="0" fontId="36" fillId="33" borderId="10" xfId="0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/>
    </xf>
    <xf numFmtId="0" fontId="69" fillId="0" borderId="10" xfId="0" applyFont="1" applyBorder="1" applyAlignment="1">
      <alignment horizontal="right" vertical="center"/>
    </xf>
    <xf numFmtId="2" fontId="0" fillId="33" borderId="0" xfId="0" applyNumberFormat="1" applyFill="1" applyAlignment="1">
      <alignment/>
    </xf>
    <xf numFmtId="2" fontId="67" fillId="33" borderId="0" xfId="0" applyNumberFormat="1" applyFont="1" applyFill="1" applyAlignment="1">
      <alignment/>
    </xf>
    <xf numFmtId="0" fontId="10" fillId="0" borderId="13" xfId="0" applyFont="1" applyBorder="1" applyAlignment="1" quotePrefix="1">
      <alignment horizontal="left" vertical="center"/>
    </xf>
    <xf numFmtId="0" fontId="8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0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10" fillId="0" borderId="13" xfId="0" applyFont="1" applyBorder="1" applyAlignment="1" quotePrefix="1">
      <alignment horizontal="left" vertical="center" wrapText="1"/>
    </xf>
    <xf numFmtId="0" fontId="10" fillId="2" borderId="13" xfId="0" applyFont="1" applyFill="1" applyBorder="1" applyAlignment="1" quotePrefix="1">
      <alignment horizontal="left" vertical="center" wrapText="1"/>
    </xf>
    <xf numFmtId="0" fontId="14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7" fillId="34" borderId="13" xfId="0" applyFont="1" applyFill="1" applyBorder="1" applyAlignment="1">
      <alignment horizontal="left" vertical="center" wrapText="1"/>
    </xf>
    <xf numFmtId="0" fontId="37" fillId="34" borderId="14" xfId="0" applyFont="1" applyFill="1" applyBorder="1" applyAlignment="1">
      <alignment horizontal="left" vertical="center" wrapText="1"/>
    </xf>
    <xf numFmtId="0" fontId="37" fillId="34" borderId="12" xfId="0" applyFont="1" applyFill="1" applyBorder="1" applyAlignment="1">
      <alignment horizontal="left" vertical="center" wrapText="1"/>
    </xf>
    <xf numFmtId="0" fontId="79" fillId="0" borderId="14" xfId="0" applyFont="1" applyBorder="1" applyAlignment="1">
      <alignment horizontal="left" vertical="center" wrapText="1"/>
    </xf>
    <xf numFmtId="0" fontId="79" fillId="0" borderId="12" xfId="0" applyFont="1" applyBorder="1" applyAlignment="1">
      <alignment horizontal="left" vertical="center" wrapText="1"/>
    </xf>
    <xf numFmtId="0" fontId="37" fillId="2" borderId="13" xfId="0" applyFont="1" applyFill="1" applyBorder="1" applyAlignment="1" quotePrefix="1">
      <alignment horizontal="left" vertical="center" wrapText="1"/>
    </xf>
    <xf numFmtId="0" fontId="24" fillId="2" borderId="14" xfId="0" applyFont="1" applyFill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7" borderId="13" xfId="0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0" fillId="34" borderId="14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37">
      <selection activeCell="O40" sqref="O40"/>
    </sheetView>
  </sheetViews>
  <sheetFormatPr defaultColWidth="9.140625" defaultRowHeight="15"/>
  <cols>
    <col min="5" max="5" width="15.8515625" style="0" customWidth="1"/>
    <col min="6" max="7" width="25.28125" style="0" hidden="1" customWidth="1"/>
    <col min="8" max="8" width="12.28125" style="0" customWidth="1"/>
    <col min="9" max="9" width="10.7109375" style="0" customWidth="1"/>
    <col min="10" max="10" width="11.421875" style="0" customWidth="1"/>
  </cols>
  <sheetData>
    <row r="1" spans="1:10" ht="42" customHeight="1">
      <c r="A1" s="180" t="s">
        <v>34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7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180" t="s">
        <v>19</v>
      </c>
      <c r="B3" s="180"/>
      <c r="C3" s="180"/>
      <c r="D3" s="180"/>
      <c r="E3" s="180"/>
      <c r="F3" s="180"/>
      <c r="G3" s="180"/>
      <c r="H3" s="180"/>
      <c r="I3" s="181"/>
      <c r="J3" s="181"/>
    </row>
    <row r="4" spans="1:10" ht="17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">
      <c r="A5" s="180" t="s">
        <v>26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7.25">
      <c r="A6" s="1"/>
      <c r="B6" s="2"/>
      <c r="C6" s="2"/>
      <c r="D6" s="2"/>
      <c r="E6" s="6"/>
      <c r="F6" s="7"/>
      <c r="G6" s="7"/>
      <c r="H6" s="7"/>
      <c r="I6" s="7"/>
      <c r="J6" s="34" t="s">
        <v>39</v>
      </c>
    </row>
    <row r="7" spans="1:10" ht="39">
      <c r="A7" s="27"/>
      <c r="B7" s="28"/>
      <c r="C7" s="28"/>
      <c r="D7" s="29"/>
      <c r="E7" s="30"/>
      <c r="F7" s="3" t="s">
        <v>40</v>
      </c>
      <c r="G7" s="3" t="s">
        <v>38</v>
      </c>
      <c r="H7" s="3" t="s">
        <v>48</v>
      </c>
      <c r="I7" s="3" t="s">
        <v>49</v>
      </c>
      <c r="J7" s="3" t="s">
        <v>50</v>
      </c>
    </row>
    <row r="8" spans="1:10" ht="14.25">
      <c r="A8" s="183" t="s">
        <v>0</v>
      </c>
      <c r="B8" s="184"/>
      <c r="C8" s="184"/>
      <c r="D8" s="184"/>
      <c r="E8" s="185"/>
      <c r="F8" s="31">
        <f>F9+F10</f>
        <v>0</v>
      </c>
      <c r="G8" s="31">
        <f>G9+G10</f>
        <v>0</v>
      </c>
      <c r="H8" s="31">
        <f>H9+H10</f>
        <v>3007649.04</v>
      </c>
      <c r="I8" s="31">
        <f>I9+I10</f>
        <v>3121522</v>
      </c>
      <c r="J8" s="31">
        <f>J9+J10</f>
        <v>3234891</v>
      </c>
    </row>
    <row r="9" spans="1:10" ht="14.25">
      <c r="A9" s="186" t="s">
        <v>42</v>
      </c>
      <c r="B9" s="187"/>
      <c r="C9" s="187"/>
      <c r="D9" s="187"/>
      <c r="E9" s="179"/>
      <c r="F9" s="32"/>
      <c r="G9" s="32"/>
      <c r="H9" s="32">
        <v>3006149.04</v>
      </c>
      <c r="I9" s="32">
        <v>3119831</v>
      </c>
      <c r="J9" s="32">
        <v>3233200</v>
      </c>
    </row>
    <row r="10" spans="1:10" ht="14.25">
      <c r="A10" s="178" t="s">
        <v>43</v>
      </c>
      <c r="B10" s="179"/>
      <c r="C10" s="179"/>
      <c r="D10" s="179"/>
      <c r="E10" s="179"/>
      <c r="F10" s="32"/>
      <c r="G10" s="32"/>
      <c r="H10" s="32">
        <v>1500</v>
      </c>
      <c r="I10" s="32">
        <v>1691</v>
      </c>
      <c r="J10" s="32">
        <v>1691</v>
      </c>
    </row>
    <row r="11" spans="1:10" ht="14.25">
      <c r="A11" s="35" t="s">
        <v>1</v>
      </c>
      <c r="B11" s="42"/>
      <c r="C11" s="42"/>
      <c r="D11" s="42"/>
      <c r="E11" s="42"/>
      <c r="F11" s="31">
        <f>F12+F13</f>
        <v>0</v>
      </c>
      <c r="G11" s="31">
        <f>G12+G13</f>
        <v>0</v>
      </c>
      <c r="H11" s="31">
        <f>H12+H13</f>
        <v>3676247</v>
      </c>
      <c r="I11" s="31">
        <f>I12+I13</f>
        <v>3881907</v>
      </c>
      <c r="J11" s="31">
        <f>J12+J13</f>
        <v>4772908</v>
      </c>
    </row>
    <row r="12" spans="1:10" ht="14.25">
      <c r="A12" s="188" t="s">
        <v>44</v>
      </c>
      <c r="B12" s="187"/>
      <c r="C12" s="187"/>
      <c r="D12" s="187"/>
      <c r="E12" s="187"/>
      <c r="F12" s="32"/>
      <c r="G12" s="32"/>
      <c r="H12" s="32">
        <v>3547511</v>
      </c>
      <c r="I12" s="32">
        <v>3732349</v>
      </c>
      <c r="J12" s="43">
        <v>3919392</v>
      </c>
    </row>
    <row r="13" spans="1:10" ht="14.25">
      <c r="A13" s="178" t="s">
        <v>45</v>
      </c>
      <c r="B13" s="179"/>
      <c r="C13" s="179"/>
      <c r="D13" s="179"/>
      <c r="E13" s="179"/>
      <c r="F13" s="32"/>
      <c r="G13" s="32"/>
      <c r="H13" s="32">
        <v>128736</v>
      </c>
      <c r="I13" s="32">
        <v>149558</v>
      </c>
      <c r="J13" s="43">
        <v>853516</v>
      </c>
    </row>
    <row r="14" spans="1:10" ht="14.25">
      <c r="A14" s="189" t="s">
        <v>67</v>
      </c>
      <c r="B14" s="184"/>
      <c r="C14" s="184"/>
      <c r="D14" s="184"/>
      <c r="E14" s="184"/>
      <c r="F14" s="31">
        <f>F8-F11</f>
        <v>0</v>
      </c>
      <c r="G14" s="31">
        <f>G8-G11</f>
        <v>0</v>
      </c>
      <c r="H14" s="31">
        <f>H8-H11</f>
        <v>-668597.96</v>
      </c>
      <c r="I14" s="31">
        <f>I8-I11</f>
        <v>-760385</v>
      </c>
      <c r="J14" s="31">
        <f>J8-J11</f>
        <v>-1538017</v>
      </c>
    </row>
    <row r="15" spans="1:10" ht="17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">
      <c r="A16" s="180" t="s">
        <v>27</v>
      </c>
      <c r="B16" s="182"/>
      <c r="C16" s="182"/>
      <c r="D16" s="182"/>
      <c r="E16" s="182"/>
      <c r="F16" s="182"/>
      <c r="G16" s="182"/>
      <c r="H16" s="182"/>
      <c r="I16" s="182"/>
      <c r="J16" s="182"/>
    </row>
    <row r="17" spans="1:10" ht="17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39">
      <c r="A18" s="27"/>
      <c r="B18" s="28"/>
      <c r="C18" s="28"/>
      <c r="D18" s="29"/>
      <c r="E18" s="30"/>
      <c r="F18" s="3" t="s">
        <v>40</v>
      </c>
      <c r="G18" s="3" t="s">
        <v>38</v>
      </c>
      <c r="H18" s="3" t="s">
        <v>48</v>
      </c>
      <c r="I18" s="3" t="s">
        <v>49</v>
      </c>
      <c r="J18" s="3" t="s">
        <v>50</v>
      </c>
    </row>
    <row r="19" spans="1:10" ht="14.25">
      <c r="A19" s="178" t="s">
        <v>46</v>
      </c>
      <c r="B19" s="179"/>
      <c r="C19" s="179"/>
      <c r="D19" s="179"/>
      <c r="E19" s="179"/>
      <c r="F19" s="32"/>
      <c r="G19" s="32"/>
      <c r="H19" s="32">
        <v>0</v>
      </c>
      <c r="I19" s="32">
        <v>0</v>
      </c>
      <c r="J19" s="32">
        <v>0</v>
      </c>
    </row>
    <row r="20" spans="1:10" ht="14.25">
      <c r="A20" s="178" t="s">
        <v>47</v>
      </c>
      <c r="B20" s="179"/>
      <c r="C20" s="179"/>
      <c r="D20" s="179"/>
      <c r="E20" s="179"/>
      <c r="F20" s="32"/>
      <c r="G20" s="32"/>
      <c r="H20" s="32">
        <v>0</v>
      </c>
      <c r="I20" s="32">
        <v>0</v>
      </c>
      <c r="J20" s="32">
        <v>0</v>
      </c>
    </row>
    <row r="21" spans="1:10" ht="14.25">
      <c r="A21" s="189" t="s">
        <v>2</v>
      </c>
      <c r="B21" s="184"/>
      <c r="C21" s="184"/>
      <c r="D21" s="184"/>
      <c r="E21" s="184"/>
      <c r="F21" s="31">
        <f>F19-F20</f>
        <v>0</v>
      </c>
      <c r="G21" s="31">
        <f>G19-G20</f>
        <v>0</v>
      </c>
      <c r="H21" s="31">
        <f>H19-H20</f>
        <v>0</v>
      </c>
      <c r="I21" s="31">
        <f>I19-I20</f>
        <v>0</v>
      </c>
      <c r="J21" s="31">
        <f>J19-J20</f>
        <v>0</v>
      </c>
    </row>
    <row r="22" spans="1:10" ht="14.25">
      <c r="A22" s="189" t="s">
        <v>68</v>
      </c>
      <c r="B22" s="184"/>
      <c r="C22" s="184"/>
      <c r="D22" s="184"/>
      <c r="E22" s="184"/>
      <c r="F22" s="31">
        <f>F14+F21</f>
        <v>0</v>
      </c>
      <c r="G22" s="31">
        <f>G14+G21</f>
        <v>0</v>
      </c>
      <c r="H22" s="31">
        <v>0</v>
      </c>
      <c r="I22" s="31">
        <v>0</v>
      </c>
      <c r="J22" s="31">
        <v>0</v>
      </c>
    </row>
    <row r="23" spans="1:10" ht="17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">
      <c r="A24" s="180" t="s">
        <v>69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1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39">
      <c r="A26" s="27"/>
      <c r="B26" s="28"/>
      <c r="C26" s="28"/>
      <c r="D26" s="29"/>
      <c r="E26" s="30"/>
      <c r="F26" s="3" t="s">
        <v>40</v>
      </c>
      <c r="G26" s="3" t="s">
        <v>38</v>
      </c>
      <c r="H26" s="3" t="s">
        <v>48</v>
      </c>
      <c r="I26" s="3" t="s">
        <v>49</v>
      </c>
      <c r="J26" s="3" t="s">
        <v>50</v>
      </c>
    </row>
    <row r="27" spans="1:10" ht="15" customHeight="1">
      <c r="A27" s="192" t="s">
        <v>70</v>
      </c>
      <c r="B27" s="193"/>
      <c r="C27" s="193"/>
      <c r="D27" s="193"/>
      <c r="E27" s="194"/>
      <c r="F27" s="44">
        <v>0</v>
      </c>
      <c r="G27" s="44">
        <v>0</v>
      </c>
      <c r="H27" s="44">
        <v>668598</v>
      </c>
      <c r="I27" s="44">
        <v>760385</v>
      </c>
      <c r="J27" s="45">
        <v>1538017</v>
      </c>
    </row>
    <row r="28" spans="1:10" ht="15" customHeight="1">
      <c r="A28" s="189" t="s">
        <v>71</v>
      </c>
      <c r="B28" s="184"/>
      <c r="C28" s="184"/>
      <c r="D28" s="184"/>
      <c r="E28" s="184"/>
      <c r="F28" s="46">
        <f>F22+F27</f>
        <v>0</v>
      </c>
      <c r="G28" s="46">
        <f>G22+G27</f>
        <v>0</v>
      </c>
      <c r="H28" s="46">
        <v>0</v>
      </c>
      <c r="I28" s="46">
        <v>0</v>
      </c>
      <c r="J28" s="47">
        <v>0</v>
      </c>
    </row>
    <row r="29" spans="1:10" ht="45" customHeight="1">
      <c r="A29" s="183" t="s">
        <v>72</v>
      </c>
      <c r="B29" s="195"/>
      <c r="C29" s="195"/>
      <c r="D29" s="195"/>
      <c r="E29" s="196"/>
      <c r="F29" s="46">
        <f>F14+F21+F27-F28</f>
        <v>0</v>
      </c>
      <c r="G29" s="46">
        <f>G14+G21+G27-G28</f>
        <v>0</v>
      </c>
      <c r="H29" s="46">
        <f>H14+H21+H27-H28</f>
        <v>0.0400000000372529</v>
      </c>
      <c r="I29" s="46">
        <f>I14+I21+I27-I28</f>
        <v>0</v>
      </c>
      <c r="J29" s="47">
        <f>J14+J21+J27-J28</f>
        <v>0</v>
      </c>
    </row>
    <row r="30" spans="1:10" ht="1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">
      <c r="A31" s="197" t="s">
        <v>66</v>
      </c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7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38.25" customHeight="1">
      <c r="A33" s="53"/>
      <c r="B33" s="54"/>
      <c r="C33" s="54" t="s">
        <v>149</v>
      </c>
      <c r="D33" s="55"/>
      <c r="E33" s="56"/>
      <c r="F33" s="57" t="s">
        <v>40</v>
      </c>
      <c r="G33" s="57" t="s">
        <v>38</v>
      </c>
      <c r="H33" s="57" t="s">
        <v>48</v>
      </c>
      <c r="I33" s="57" t="s">
        <v>49</v>
      </c>
      <c r="J33" s="57" t="s">
        <v>50</v>
      </c>
    </row>
    <row r="34" spans="1:10" ht="14.25">
      <c r="A34" s="198" t="s">
        <v>70</v>
      </c>
      <c r="B34" s="199"/>
      <c r="C34" s="199"/>
      <c r="D34" s="199"/>
      <c r="E34" s="200"/>
      <c r="F34" s="44">
        <v>0</v>
      </c>
      <c r="G34" s="44">
        <f>F37</f>
        <v>0</v>
      </c>
      <c r="H34" s="44">
        <v>2967000</v>
      </c>
      <c r="I34" s="44">
        <v>2298402</v>
      </c>
      <c r="J34" s="45">
        <f>I37</f>
        <v>1538017</v>
      </c>
    </row>
    <row r="35" spans="1:10" ht="28.5" customHeight="1">
      <c r="A35" s="198" t="s">
        <v>73</v>
      </c>
      <c r="B35" s="199"/>
      <c r="C35" s="199"/>
      <c r="D35" s="199"/>
      <c r="E35" s="200"/>
      <c r="F35" s="44">
        <v>0</v>
      </c>
      <c r="G35" s="44">
        <v>0</v>
      </c>
      <c r="H35" s="44">
        <v>668598</v>
      </c>
      <c r="I35" s="44">
        <v>760385</v>
      </c>
      <c r="J35" s="45">
        <v>1538017</v>
      </c>
    </row>
    <row r="36" spans="1:10" ht="14.25">
      <c r="A36" s="198" t="s">
        <v>74</v>
      </c>
      <c r="B36" s="201"/>
      <c r="C36" s="201"/>
      <c r="D36" s="201"/>
      <c r="E36" s="202"/>
      <c r="F36" s="44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ht="15" customHeight="1">
      <c r="A37" s="203" t="s">
        <v>71</v>
      </c>
      <c r="B37" s="204"/>
      <c r="C37" s="204"/>
      <c r="D37" s="204"/>
      <c r="E37" s="204"/>
      <c r="F37" s="33">
        <f>F34-F35+F36</f>
        <v>0</v>
      </c>
      <c r="G37" s="33">
        <f>G34-G35+G36</f>
        <v>0</v>
      </c>
      <c r="H37" s="33">
        <f>H34-H35+H36</f>
        <v>2298402</v>
      </c>
      <c r="I37" s="33">
        <f>I34-I35+I36</f>
        <v>1538017</v>
      </c>
      <c r="J37" s="58">
        <f>J34-J35+J36</f>
        <v>0</v>
      </c>
    </row>
    <row r="38" ht="17.25" customHeight="1"/>
    <row r="39" spans="1:10" ht="14.25">
      <c r="A39" s="190" t="s">
        <v>41</v>
      </c>
      <c r="B39" s="191"/>
      <c r="C39" s="191"/>
      <c r="D39" s="191"/>
      <c r="E39" s="191"/>
      <c r="F39" s="191"/>
      <c r="G39" s="191"/>
      <c r="H39" s="191"/>
      <c r="I39" s="191"/>
      <c r="J39" s="191"/>
    </row>
    <row r="40" ht="9" customHeight="1"/>
  </sheetData>
  <sheetProtection/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view="pageBreakPreview" zoomScale="60" zoomScalePageLayoutView="0" workbookViewId="0" topLeftCell="A1">
      <selection activeCell="T1" sqref="T1:T65536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39.421875" style="0" customWidth="1"/>
    <col min="4" max="4" width="17.7109375" style="113" customWidth="1"/>
    <col min="5" max="5" width="16.7109375" style="113" customWidth="1"/>
    <col min="6" max="6" width="17.421875" style="113" customWidth="1"/>
    <col min="7" max="7" width="0" style="0" hidden="1" customWidth="1"/>
    <col min="8" max="8" width="10.00390625" style="0" hidden="1" customWidth="1"/>
    <col min="9" max="9" width="9.140625" style="0" hidden="1" customWidth="1"/>
    <col min="10" max="10" width="11.57421875" style="103" hidden="1" customWidth="1"/>
    <col min="11" max="11" width="9.00390625" style="103" hidden="1" customWidth="1"/>
    <col min="12" max="19" width="0" style="0" hidden="1" customWidth="1"/>
    <col min="20" max="20" width="8.7109375" style="153" hidden="1" customWidth="1"/>
  </cols>
  <sheetData>
    <row r="1" spans="1:6" ht="42" customHeight="1">
      <c r="A1" s="180" t="s">
        <v>114</v>
      </c>
      <c r="B1" s="180"/>
      <c r="C1" s="180"/>
      <c r="D1" s="180"/>
      <c r="E1" s="180"/>
      <c r="F1" s="180"/>
    </row>
    <row r="2" spans="1:6" ht="18" customHeight="1">
      <c r="A2" s="4"/>
      <c r="B2" s="4"/>
      <c r="C2" s="4"/>
      <c r="D2" s="104"/>
      <c r="E2" s="104"/>
      <c r="F2" s="104"/>
    </row>
    <row r="3" spans="1:6" ht="15">
      <c r="A3" s="180" t="s">
        <v>19</v>
      </c>
      <c r="B3" s="180"/>
      <c r="C3" s="180"/>
      <c r="D3" s="180"/>
      <c r="E3" s="181"/>
      <c r="F3" s="181"/>
    </row>
    <row r="4" spans="1:6" ht="17.25">
      <c r="A4" s="4"/>
      <c r="B4" s="4"/>
      <c r="C4" s="4"/>
      <c r="D4" s="104"/>
      <c r="E4" s="105"/>
      <c r="F4" s="105"/>
    </row>
    <row r="5" spans="1:6" ht="18" customHeight="1">
      <c r="A5" s="180" t="s">
        <v>4</v>
      </c>
      <c r="B5" s="182"/>
      <c r="C5" s="182"/>
      <c r="D5" s="182"/>
      <c r="E5" s="182"/>
      <c r="F5" s="182"/>
    </row>
    <row r="6" spans="1:6" ht="17.25">
      <c r="A6" s="4"/>
      <c r="B6" s="4"/>
      <c r="C6" s="4"/>
      <c r="D6" s="104"/>
      <c r="E6" s="105"/>
      <c r="F6" s="105"/>
    </row>
    <row r="7" spans="1:7" ht="15" customHeight="1">
      <c r="A7" s="180" t="s">
        <v>51</v>
      </c>
      <c r="B7" s="180"/>
      <c r="C7" s="180"/>
      <c r="D7" s="180"/>
      <c r="E7" s="180"/>
      <c r="F7" s="180"/>
      <c r="G7" s="180"/>
    </row>
    <row r="8" spans="1:6" ht="17.25">
      <c r="A8" s="4"/>
      <c r="B8" s="4"/>
      <c r="C8" s="4"/>
      <c r="D8" s="104"/>
      <c r="E8" s="105"/>
      <c r="F8" s="105"/>
    </row>
    <row r="9" spans="1:20" ht="26.25">
      <c r="A9" s="20" t="s">
        <v>5</v>
      </c>
      <c r="B9" s="19" t="s">
        <v>6</v>
      </c>
      <c r="C9" s="19" t="s">
        <v>3</v>
      </c>
      <c r="D9" s="106" t="s">
        <v>35</v>
      </c>
      <c r="E9" s="106" t="s">
        <v>28</v>
      </c>
      <c r="F9" s="106" t="s">
        <v>36</v>
      </c>
      <c r="I9" s="92" t="e">
        <f>#REF!+#REF!+D20</f>
        <v>#REF!</v>
      </c>
      <c r="T9" s="156" t="s">
        <v>147</v>
      </c>
    </row>
    <row r="10" spans="1:20" ht="15.75" customHeight="1">
      <c r="A10" s="11">
        <v>6</v>
      </c>
      <c r="B10" s="11"/>
      <c r="C10" s="11" t="s">
        <v>7</v>
      </c>
      <c r="D10" s="73">
        <f>D11+D12+D13+D14+D15</f>
        <v>3006149</v>
      </c>
      <c r="E10" s="73">
        <f>E11+E12+E13+E14+E15</f>
        <v>3119831</v>
      </c>
      <c r="F10" s="73">
        <f>F11+F12+F13+F14+F15</f>
        <v>3233200</v>
      </c>
      <c r="T10" s="155">
        <f>D10/D21*100</f>
        <v>81.7722258596879</v>
      </c>
    </row>
    <row r="11" spans="1:25" s="72" customFormat="1" ht="26.25">
      <c r="A11" s="11"/>
      <c r="B11" s="11">
        <v>63</v>
      </c>
      <c r="C11" s="11" t="s">
        <v>30</v>
      </c>
      <c r="D11" s="78">
        <v>339425</v>
      </c>
      <c r="E11" s="78">
        <v>349607</v>
      </c>
      <c r="F11" s="78">
        <v>357088</v>
      </c>
      <c r="G11" s="72">
        <v>339425</v>
      </c>
      <c r="J11" s="107"/>
      <c r="K11" s="107"/>
      <c r="T11" s="155">
        <f>D11/D21*100</f>
        <v>9.232921509354512</v>
      </c>
      <c r="Y11" s="152"/>
    </row>
    <row r="12" spans="1:20" s="72" customFormat="1" ht="14.25">
      <c r="A12" s="26"/>
      <c r="B12" s="26">
        <v>64</v>
      </c>
      <c r="C12" s="83" t="s">
        <v>102</v>
      </c>
      <c r="D12" s="72">
        <v>300</v>
      </c>
      <c r="E12" s="72">
        <v>300</v>
      </c>
      <c r="F12" s="72">
        <v>300</v>
      </c>
      <c r="G12" s="72">
        <v>300</v>
      </c>
      <c r="J12" s="107"/>
      <c r="K12" s="107"/>
      <c r="T12" s="155">
        <f>D12/D21*100</f>
        <v>0.008160496288742297</v>
      </c>
    </row>
    <row r="13" spans="1:20" s="72" customFormat="1" ht="47.25" customHeight="1">
      <c r="A13" s="26"/>
      <c r="B13" s="26">
        <v>65</v>
      </c>
      <c r="C13" s="11" t="s">
        <v>103</v>
      </c>
      <c r="D13" s="78">
        <v>138020</v>
      </c>
      <c r="E13" s="78">
        <v>145020</v>
      </c>
      <c r="F13" s="78">
        <v>158800</v>
      </c>
      <c r="J13" s="107"/>
      <c r="K13" s="107"/>
      <c r="T13" s="155">
        <f>D13/D21*100</f>
        <v>3.7543723259073722</v>
      </c>
    </row>
    <row r="14" spans="1:20" s="72" customFormat="1" ht="26.25">
      <c r="A14" s="26"/>
      <c r="B14" s="26">
        <v>66</v>
      </c>
      <c r="C14" s="77" t="s">
        <v>104</v>
      </c>
      <c r="D14" s="78">
        <v>981000</v>
      </c>
      <c r="E14" s="78">
        <v>1000130</v>
      </c>
      <c r="F14" s="78">
        <v>1011000</v>
      </c>
      <c r="G14" s="72">
        <v>981000</v>
      </c>
      <c r="J14" s="107"/>
      <c r="K14" s="107"/>
      <c r="T14" s="155">
        <f>D14/D21*100</f>
        <v>26.684822864187307</v>
      </c>
    </row>
    <row r="15" spans="1:20" s="72" customFormat="1" ht="33" customHeight="1">
      <c r="A15" s="26"/>
      <c r="B15" s="26">
        <v>67</v>
      </c>
      <c r="C15" s="11" t="s">
        <v>31</v>
      </c>
      <c r="D15" s="78">
        <v>1547404</v>
      </c>
      <c r="E15" s="78">
        <v>1624774</v>
      </c>
      <c r="F15" s="78">
        <v>1706012</v>
      </c>
      <c r="G15" s="72">
        <v>1547404</v>
      </c>
      <c r="J15" s="107"/>
      <c r="K15" s="107"/>
      <c r="P15" s="120">
        <v>0.05</v>
      </c>
      <c r="Q15" s="120">
        <v>0.05</v>
      </c>
      <c r="T15" s="155">
        <f>D15/D21*100</f>
        <v>42.09194866394995</v>
      </c>
    </row>
    <row r="16" spans="1:20" s="72" customFormat="1" ht="14.25">
      <c r="A16" s="14">
        <v>7</v>
      </c>
      <c r="B16" s="14"/>
      <c r="C16" s="24" t="s">
        <v>8</v>
      </c>
      <c r="D16" s="78">
        <f>D17</f>
        <v>1500</v>
      </c>
      <c r="E16" s="78">
        <f>E17</f>
        <v>1691.29</v>
      </c>
      <c r="F16" s="78">
        <f>F17</f>
        <v>1691.29</v>
      </c>
      <c r="J16" s="107"/>
      <c r="K16" s="107"/>
      <c r="T16" s="155">
        <f>D16/D21*100</f>
        <v>0.04080248144371148</v>
      </c>
    </row>
    <row r="17" spans="1:20" s="72" customFormat="1" ht="26.25">
      <c r="A17" s="11"/>
      <c r="B17" s="11">
        <v>72</v>
      </c>
      <c r="C17" s="24" t="s">
        <v>29</v>
      </c>
      <c r="D17" s="78">
        <v>1500</v>
      </c>
      <c r="E17" s="78">
        <v>1691.29</v>
      </c>
      <c r="F17" s="78">
        <v>1691.29</v>
      </c>
      <c r="G17" s="72">
        <v>1500</v>
      </c>
      <c r="J17" s="107"/>
      <c r="K17" s="107"/>
      <c r="T17" s="155">
        <f>D17/D28*100</f>
        <v>0.06571954578154998</v>
      </c>
    </row>
    <row r="18" spans="1:20" s="72" customFormat="1" ht="14.25">
      <c r="A18" s="11">
        <v>9</v>
      </c>
      <c r="B18" s="11">
        <v>9</v>
      </c>
      <c r="C18" s="72" t="s">
        <v>115</v>
      </c>
      <c r="D18" s="78">
        <f>D19+D20</f>
        <v>668598</v>
      </c>
      <c r="E18" s="78">
        <f>E19+E20</f>
        <v>760385</v>
      </c>
      <c r="F18" s="78">
        <f>F19+F20</f>
        <v>1538017</v>
      </c>
      <c r="J18" s="107"/>
      <c r="K18" s="107"/>
      <c r="T18" s="155">
        <f>D18/D21*100</f>
        <v>18.186971658868405</v>
      </c>
    </row>
    <row r="19" spans="1:20" ht="14.25">
      <c r="A19" s="15"/>
      <c r="B19" s="11">
        <v>92</v>
      </c>
      <c r="C19" s="24" t="s">
        <v>105</v>
      </c>
      <c r="D19" s="73">
        <v>668598</v>
      </c>
      <c r="E19" s="73">
        <v>760385</v>
      </c>
      <c r="F19" s="73">
        <v>1538017</v>
      </c>
      <c r="G19">
        <v>657038</v>
      </c>
      <c r="S19">
        <v>2967000</v>
      </c>
      <c r="T19" s="155">
        <f>D19/D21*100</f>
        <v>18.186971658868405</v>
      </c>
    </row>
    <row r="20" spans="1:20" ht="14.25" hidden="1">
      <c r="A20" s="15"/>
      <c r="B20" s="15"/>
      <c r="C20" s="25"/>
      <c r="D20" s="73">
        <v>0</v>
      </c>
      <c r="E20" s="73">
        <v>0</v>
      </c>
      <c r="F20" s="73">
        <v>0</v>
      </c>
      <c r="T20" s="156"/>
    </row>
    <row r="21" spans="1:20" ht="14.25">
      <c r="A21" s="15"/>
      <c r="B21" s="15"/>
      <c r="C21" s="24" t="s">
        <v>146</v>
      </c>
      <c r="D21" s="73">
        <f>D18+D16+D10</f>
        <v>3676247</v>
      </c>
      <c r="E21" s="73">
        <f>E18+E16+E10</f>
        <v>3881907.29</v>
      </c>
      <c r="F21" s="73">
        <f>F18+F16+F10</f>
        <v>4772908.29</v>
      </c>
      <c r="T21" s="73">
        <f>T18+T16+T10</f>
        <v>100.00000000000001</v>
      </c>
    </row>
    <row r="22" spans="1:6" ht="14.25" hidden="1">
      <c r="A22" s="108"/>
      <c r="B22" s="108"/>
      <c r="C22" s="110" t="s">
        <v>106</v>
      </c>
      <c r="D22" s="111">
        <f>D18+D16+D10</f>
        <v>3676247</v>
      </c>
      <c r="E22" s="111">
        <f>E18+E16+E10</f>
        <v>3881907.29</v>
      </c>
      <c r="F22" s="111">
        <f>F18+F16+F10</f>
        <v>4772908.29</v>
      </c>
    </row>
    <row r="23" ht="14.25">
      <c r="D23" s="112"/>
    </row>
    <row r="24" spans="1:7" ht="15" customHeight="1">
      <c r="A24" s="180" t="s">
        <v>52</v>
      </c>
      <c r="B24" s="205"/>
      <c r="C24" s="205"/>
      <c r="D24" s="205"/>
      <c r="E24" s="205"/>
      <c r="F24" s="205"/>
      <c r="G24" s="205"/>
    </row>
    <row r="25" spans="1:6" ht="17.25">
      <c r="A25" s="4"/>
      <c r="B25" s="4"/>
      <c r="C25" s="4"/>
      <c r="D25" s="104"/>
      <c r="E25" s="105"/>
      <c r="F25" s="105"/>
    </row>
    <row r="26" spans="1:20" ht="26.25">
      <c r="A26" s="20" t="s">
        <v>5</v>
      </c>
      <c r="B26" s="19" t="s">
        <v>6</v>
      </c>
      <c r="C26" s="19" t="s">
        <v>9</v>
      </c>
      <c r="D26" s="106" t="s">
        <v>35</v>
      </c>
      <c r="E26" s="106" t="s">
        <v>28</v>
      </c>
      <c r="F26" s="106" t="s">
        <v>36</v>
      </c>
      <c r="P26">
        <v>2025</v>
      </c>
      <c r="Q26">
        <v>2026</v>
      </c>
      <c r="T26" s="175" t="s">
        <v>148</v>
      </c>
    </row>
    <row r="27" spans="1:20" ht="15.75" customHeight="1">
      <c r="A27" s="11">
        <v>3</v>
      </c>
      <c r="B27" s="11"/>
      <c r="C27" s="11" t="s">
        <v>10</v>
      </c>
      <c r="D27" s="78">
        <f>D28+D29+D30+D31+D32</f>
        <v>3547511</v>
      </c>
      <c r="E27" s="78">
        <f>E28+E29+E30+E31+E32</f>
        <v>3732349</v>
      </c>
      <c r="F27" s="78">
        <f>F28+F29+F30+F31+F32</f>
        <v>3919392</v>
      </c>
      <c r="T27" s="155">
        <f>D27/D37*100</f>
        <v>96.49816783257491</v>
      </c>
    </row>
    <row r="28" spans="1:20" s="72" customFormat="1" ht="15.75" customHeight="1">
      <c r="A28" s="11"/>
      <c r="B28" s="11">
        <v>31</v>
      </c>
      <c r="C28" s="11" t="s">
        <v>11</v>
      </c>
      <c r="D28" s="78">
        <v>2282426</v>
      </c>
      <c r="E28" s="78">
        <v>2442196</v>
      </c>
      <c r="F28" s="78">
        <v>2564306</v>
      </c>
      <c r="J28" s="107"/>
      <c r="K28" s="114" t="e">
        <f>SUM(#REF!)</f>
        <v>#REF!</v>
      </c>
      <c r="P28" s="120">
        <v>0.07</v>
      </c>
      <c r="Q28" s="120">
        <v>0.05</v>
      </c>
      <c r="T28" s="155">
        <f>D28/D37*100</f>
        <v>62.085763007763084</v>
      </c>
    </row>
    <row r="29" spans="1:20" s="72" customFormat="1" ht="14.25">
      <c r="A29" s="26"/>
      <c r="B29" s="26">
        <v>32</v>
      </c>
      <c r="C29" s="26" t="s">
        <v>22</v>
      </c>
      <c r="D29" s="78">
        <v>1196738</v>
      </c>
      <c r="E29" s="78">
        <v>1281237</v>
      </c>
      <c r="F29" s="78">
        <v>1345926</v>
      </c>
      <c r="J29" s="107"/>
      <c r="K29" s="78" t="e">
        <f>SUM(#REF!)</f>
        <v>#REF!</v>
      </c>
      <c r="T29" s="155">
        <f>D29/D37*100</f>
        <v>32.55325335865626</v>
      </c>
    </row>
    <row r="30" spans="1:20" s="72" customFormat="1" ht="14.25">
      <c r="A30" s="26"/>
      <c r="B30" s="26">
        <v>34</v>
      </c>
      <c r="C30" s="85" t="s">
        <v>81</v>
      </c>
      <c r="D30" s="78">
        <v>2685</v>
      </c>
      <c r="E30" s="78">
        <v>2953</v>
      </c>
      <c r="F30" s="78">
        <v>3160</v>
      </c>
      <c r="J30" s="107"/>
      <c r="K30" s="107"/>
      <c r="P30" s="120">
        <v>0.1</v>
      </c>
      <c r="Q30" s="120">
        <v>0.07</v>
      </c>
      <c r="T30" s="155">
        <f>D30/D37*100</f>
        <v>0.07303644178424355</v>
      </c>
    </row>
    <row r="31" spans="1:20" s="72" customFormat="1" ht="26.25">
      <c r="A31" s="26"/>
      <c r="B31" s="26">
        <v>36</v>
      </c>
      <c r="C31" s="85" t="s">
        <v>107</v>
      </c>
      <c r="D31" s="78">
        <v>0</v>
      </c>
      <c r="E31" s="78">
        <v>0</v>
      </c>
      <c r="F31" s="78">
        <v>0</v>
      </c>
      <c r="J31" s="107"/>
      <c r="K31" s="107"/>
      <c r="T31" s="155">
        <f>D31/D37*100</f>
        <v>0</v>
      </c>
    </row>
    <row r="32" spans="1:20" s="72" customFormat="1" ht="14.25">
      <c r="A32" s="26"/>
      <c r="B32" s="26">
        <v>38</v>
      </c>
      <c r="C32" s="85" t="s">
        <v>84</v>
      </c>
      <c r="D32" s="78">
        <v>65662</v>
      </c>
      <c r="E32" s="78">
        <v>5963</v>
      </c>
      <c r="F32" s="78">
        <v>6000</v>
      </c>
      <c r="J32" s="107"/>
      <c r="K32" s="107"/>
      <c r="T32" s="155">
        <f>D32/D37*100</f>
        <v>1.7861150243713222</v>
      </c>
    </row>
    <row r="33" spans="1:20" s="72" customFormat="1" ht="14.25">
      <c r="A33" s="14">
        <v>4</v>
      </c>
      <c r="B33" s="14"/>
      <c r="C33" s="24" t="s">
        <v>12</v>
      </c>
      <c r="D33" s="78">
        <f>D34+D35</f>
        <v>128736</v>
      </c>
      <c r="E33" s="78">
        <f>E34+E35</f>
        <v>149558</v>
      </c>
      <c r="F33" s="78">
        <f>F34+F35</f>
        <v>853516</v>
      </c>
      <c r="J33" s="107"/>
      <c r="K33" s="107"/>
      <c r="T33" s="155">
        <f>D33/D37*100</f>
        <v>3.5018321674250936</v>
      </c>
    </row>
    <row r="34" spans="1:20" s="72" customFormat="1" ht="26.25">
      <c r="A34" s="11"/>
      <c r="B34" s="11">
        <v>41</v>
      </c>
      <c r="C34" s="24" t="s">
        <v>13</v>
      </c>
      <c r="D34" s="78">
        <v>0</v>
      </c>
      <c r="E34" s="78">
        <v>0</v>
      </c>
      <c r="F34" s="78">
        <v>0</v>
      </c>
      <c r="J34" s="107"/>
      <c r="K34" s="107"/>
      <c r="T34" s="155">
        <f>D34/D37*100</f>
        <v>0</v>
      </c>
    </row>
    <row r="35" spans="1:20" s="72" customFormat="1" ht="26.25">
      <c r="A35" s="11"/>
      <c r="B35" s="11">
        <v>42</v>
      </c>
      <c r="C35" s="24" t="s">
        <v>32</v>
      </c>
      <c r="D35" s="78">
        <v>128736</v>
      </c>
      <c r="E35" s="78">
        <v>149558</v>
      </c>
      <c r="F35" s="78">
        <v>853516</v>
      </c>
      <c r="H35" s="78" t="e">
        <f>SUM(#REF!)</f>
        <v>#REF!</v>
      </c>
      <c r="J35" s="107"/>
      <c r="K35" s="78" t="e">
        <f>SUM(#REF!)</f>
        <v>#REF!</v>
      </c>
      <c r="P35" s="120">
        <v>0.1</v>
      </c>
      <c r="Q35" s="72">
        <v>2025</v>
      </c>
      <c r="R35" s="72" t="s">
        <v>116</v>
      </c>
      <c r="T35" s="155">
        <f>D35/D37*100</f>
        <v>3.5018321674250936</v>
      </c>
    </row>
    <row r="36" spans="1:20" ht="14.25" hidden="1">
      <c r="A36" s="15"/>
      <c r="B36" s="15"/>
      <c r="C36" s="13"/>
      <c r="D36" s="73"/>
      <c r="E36" s="73"/>
      <c r="F36" s="73"/>
      <c r="T36" s="155"/>
    </row>
    <row r="37" spans="1:20" ht="14.25">
      <c r="A37" s="15"/>
      <c r="B37" s="15"/>
      <c r="C37" s="13"/>
      <c r="D37" s="73">
        <f>D33+D27</f>
        <v>3676247</v>
      </c>
      <c r="E37" s="73">
        <f>E33+E27</f>
        <v>3881907</v>
      </c>
      <c r="F37" s="73">
        <f>F33+F27</f>
        <v>4772908</v>
      </c>
      <c r="H37">
        <v>1834625</v>
      </c>
      <c r="T37" s="155">
        <f>D37/D37*100</f>
        <v>100</v>
      </c>
    </row>
    <row r="38" spans="1:20" ht="14.25">
      <c r="A38" s="15"/>
      <c r="B38" s="15"/>
      <c r="C38" s="13"/>
      <c r="D38" s="73"/>
      <c r="E38" s="73"/>
      <c r="F38" s="73"/>
      <c r="T38" s="155"/>
    </row>
    <row r="39" spans="1:20" ht="14.25">
      <c r="A39" s="115"/>
      <c r="B39" s="115"/>
      <c r="C39" s="115"/>
      <c r="D39" s="116">
        <f>D21-D37</f>
        <v>0</v>
      </c>
      <c r="E39" s="116">
        <f>E21-E37</f>
        <v>0.2900000000372529</v>
      </c>
      <c r="F39" s="116">
        <f>F21-F37</f>
        <v>0.2900000000372529</v>
      </c>
      <c r="H39" s="92" t="e">
        <f>H37-H35</f>
        <v>#REF!</v>
      </c>
      <c r="I39" s="117" t="e">
        <f>H39/7.5345</f>
        <v>#REF!</v>
      </c>
      <c r="J39" s="103" t="s">
        <v>108</v>
      </c>
      <c r="T39" s="155"/>
    </row>
    <row r="40" spans="5:6" ht="14.25">
      <c r="E40" s="118"/>
      <c r="F40" s="118"/>
    </row>
    <row r="41" spans="4:20" s="94" customFormat="1" ht="14.25" hidden="1">
      <c r="D41" s="119">
        <f>D37-D21</f>
        <v>0</v>
      </c>
      <c r="E41" s="119">
        <f>E37-E21</f>
        <v>-0.2900000000372529</v>
      </c>
      <c r="F41" s="119">
        <f>F37-F21</f>
        <v>-0.2900000000372529</v>
      </c>
      <c r="I41" s="95"/>
      <c r="J41" s="96"/>
      <c r="K41" s="96"/>
      <c r="T41" s="154"/>
    </row>
    <row r="42" spans="3:20" s="94" customFormat="1" ht="14.25" hidden="1">
      <c r="C42" s="94" t="s">
        <v>109</v>
      </c>
      <c r="D42" s="119" t="e">
        <f>#REF!+#REF!+#REF!+#REF!+#REF!+#REF!+#REF!+#REF!</f>
        <v>#REF!</v>
      </c>
      <c r="E42" s="119" t="e">
        <f>#REF!+#REF!+#REF!+#REF!+#REF!+#REF!+#REF!+#REF!</f>
        <v>#REF!</v>
      </c>
      <c r="F42" s="119" t="e">
        <f>#REF!+#REF!+#REF!+#REF!+#REF!+#REF!+#REF!+#REF!</f>
        <v>#REF!</v>
      </c>
      <c r="G42" s="95"/>
      <c r="J42" s="96"/>
      <c r="K42" s="96"/>
      <c r="T42" s="154"/>
    </row>
    <row r="43" spans="3:20" s="94" customFormat="1" ht="14.25" hidden="1">
      <c r="C43" s="95" t="s">
        <v>110</v>
      </c>
      <c r="D43" s="119" t="e">
        <f>#REF!+#REF!+#REF!+#REF!+#REF!+#REF!+#REF!+#REF!</f>
        <v>#REF!</v>
      </c>
      <c r="E43" s="119" t="e">
        <f>#REF!+#REF!+#REF!+#REF!+#REF!+#REF!+#REF!+#REF!</f>
        <v>#REF!</v>
      </c>
      <c r="F43" s="119" t="e">
        <f>#REF!+#REF!+#REF!+#REF!+#REF!+#REF!+#REF!+#REF!</f>
        <v>#REF!</v>
      </c>
      <c r="J43" s="96"/>
      <c r="K43" s="96"/>
      <c r="T43" s="154"/>
    </row>
    <row r="44" spans="3:20" s="94" customFormat="1" ht="14.25" hidden="1">
      <c r="C44" s="94" t="s">
        <v>97</v>
      </c>
      <c r="D44" s="119" t="e">
        <f>#REF!+#REF!+#REF!+#REF!</f>
        <v>#REF!</v>
      </c>
      <c r="E44" s="119" t="e">
        <f>#REF!+#REF!+#REF!+#REF!</f>
        <v>#REF!</v>
      </c>
      <c r="F44" s="119" t="e">
        <f>#REF!+#REF!+#REF!+#REF!</f>
        <v>#REF!</v>
      </c>
      <c r="J44" s="96"/>
      <c r="K44" s="96"/>
      <c r="T44" s="154"/>
    </row>
    <row r="45" spans="3:20" s="94" customFormat="1" ht="14.25" hidden="1">
      <c r="C45" s="94" t="s">
        <v>111</v>
      </c>
      <c r="D45" s="119" t="e">
        <f>#REF!</f>
        <v>#REF!</v>
      </c>
      <c r="E45" s="119" t="e">
        <f>#REF!</f>
        <v>#REF!</v>
      </c>
      <c r="F45" s="119" t="e">
        <f>#REF!</f>
        <v>#REF!</v>
      </c>
      <c r="J45" s="96"/>
      <c r="K45" s="96"/>
      <c r="T45" s="154"/>
    </row>
    <row r="46" spans="3:20" s="94" customFormat="1" ht="14.25" hidden="1">
      <c r="C46" s="95" t="s">
        <v>112</v>
      </c>
      <c r="D46" s="119" t="e">
        <f>#REF!+#REF!</f>
        <v>#REF!</v>
      </c>
      <c r="E46" s="119" t="e">
        <f>#REF!+#REF!</f>
        <v>#REF!</v>
      </c>
      <c r="F46" s="119" t="e">
        <f>#REF!+#REF!</f>
        <v>#REF!</v>
      </c>
      <c r="J46" s="96"/>
      <c r="K46" s="96"/>
      <c r="T46" s="154"/>
    </row>
    <row r="47" spans="3:6" ht="14.25" hidden="1">
      <c r="C47" s="94" t="s">
        <v>113</v>
      </c>
      <c r="D47" s="112" t="e">
        <f>#REF!</f>
        <v>#REF!</v>
      </c>
      <c r="E47" s="112" t="e">
        <f>#REF!</f>
        <v>#REF!</v>
      </c>
      <c r="F47" s="112" t="e">
        <f>#REF!</f>
        <v>#REF!</v>
      </c>
    </row>
    <row r="48" spans="4:6" ht="14.25" hidden="1">
      <c r="D48" s="112" t="e">
        <f>SUM(D42:D47)</f>
        <v>#REF!</v>
      </c>
      <c r="E48" s="112" t="e">
        <f>SUM(E42:E47)</f>
        <v>#REF!</v>
      </c>
      <c r="F48" s="112" t="e">
        <f>SUM(F42:F47)</f>
        <v>#REF!</v>
      </c>
    </row>
    <row r="49" ht="14.25" hidden="1">
      <c r="D49" s="112"/>
    </row>
    <row r="50" ht="14.25" hidden="1">
      <c r="D50" s="112" t="e">
        <f>D37-D48</f>
        <v>#REF!</v>
      </c>
    </row>
    <row r="51" spans="5:6" ht="14.25" hidden="1">
      <c r="E51" s="112"/>
      <c r="F51" s="112"/>
    </row>
    <row r="52" spans="4:5" ht="14.25">
      <c r="D52" s="112"/>
      <c r="E52" s="112"/>
    </row>
    <row r="53" spans="5:6" ht="14.25">
      <c r="E53" s="112"/>
      <c r="F53" s="112"/>
    </row>
    <row r="55" spans="4:5" ht="14.25">
      <c r="D55" s="112"/>
      <c r="E55" s="112"/>
    </row>
    <row r="56" spans="4:5" ht="14.25">
      <c r="D56" s="112"/>
      <c r="E56" s="112"/>
    </row>
    <row r="57" ht="14.25">
      <c r="E57" s="112"/>
    </row>
    <row r="58" ht="14.25">
      <c r="E58" s="112"/>
    </row>
  </sheetData>
  <sheetProtection/>
  <mergeCells count="5">
    <mergeCell ref="A24:G24"/>
    <mergeCell ref="A7:G7"/>
    <mergeCell ref="A1:F1"/>
    <mergeCell ref="A3:F3"/>
    <mergeCell ref="A5:F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PageLayoutView="0" workbookViewId="0" topLeftCell="C62">
      <selection activeCell="C68" sqref="A68:IV69"/>
    </sheetView>
  </sheetViews>
  <sheetFormatPr defaultColWidth="9.140625" defaultRowHeight="15"/>
  <cols>
    <col min="1" max="1" width="7.421875" style="0" hidden="1" customWidth="1"/>
    <col min="2" max="2" width="8.421875" style="0" hidden="1" customWidth="1"/>
    <col min="3" max="3" width="5.421875" style="0" bestFit="1" customWidth="1"/>
    <col min="4" max="4" width="39.421875" style="0" customWidth="1"/>
    <col min="5" max="5" width="17.7109375" style="113" customWidth="1"/>
    <col min="6" max="6" width="16.7109375" style="113" customWidth="1"/>
    <col min="7" max="7" width="17.421875" style="113" customWidth="1"/>
    <col min="8" max="8" width="0" style="0" hidden="1" customWidth="1"/>
    <col min="9" max="9" width="10.00390625" style="0" hidden="1" customWidth="1"/>
    <col min="10" max="10" width="9.140625" style="0" hidden="1" customWidth="1"/>
    <col min="11" max="11" width="11.57421875" style="103" hidden="1" customWidth="1"/>
    <col min="12" max="12" width="9.00390625" style="103" hidden="1" customWidth="1"/>
    <col min="13" max="21" width="0" style="0" hidden="1" customWidth="1"/>
  </cols>
  <sheetData>
    <row r="1" spans="1:7" ht="42" customHeight="1">
      <c r="A1" s="180" t="s">
        <v>114</v>
      </c>
      <c r="B1" s="180"/>
      <c r="C1" s="180"/>
      <c r="D1" s="180"/>
      <c r="E1" s="180"/>
      <c r="F1" s="180"/>
      <c r="G1" s="180"/>
    </row>
    <row r="2" spans="1:7" ht="18" customHeight="1">
      <c r="A2" s="4"/>
      <c r="B2" s="4"/>
      <c r="C2" s="4"/>
      <c r="D2" s="4"/>
      <c r="E2" s="51"/>
      <c r="F2" s="104"/>
      <c r="G2" s="104"/>
    </row>
    <row r="3" spans="1:7" ht="15">
      <c r="A3" s="180" t="s">
        <v>19</v>
      </c>
      <c r="B3" s="180"/>
      <c r="C3" s="180"/>
      <c r="D3" s="180"/>
      <c r="E3" s="180"/>
      <c r="F3" s="181"/>
      <c r="G3" s="181"/>
    </row>
    <row r="4" spans="1:7" ht="17.25">
      <c r="A4" s="4"/>
      <c r="B4" s="4"/>
      <c r="C4" s="4"/>
      <c r="D4" s="4"/>
      <c r="E4" s="51"/>
      <c r="F4" s="105"/>
      <c r="G4" s="105"/>
    </row>
    <row r="5" spans="1:7" ht="18" customHeight="1">
      <c r="A5" s="180" t="s">
        <v>4</v>
      </c>
      <c r="B5" s="182"/>
      <c r="C5" s="182"/>
      <c r="D5" s="182"/>
      <c r="E5" s="182"/>
      <c r="F5" s="182"/>
      <c r="G5" s="182"/>
    </row>
    <row r="6" spans="1:7" ht="17.25">
      <c r="A6" s="4"/>
      <c r="B6" s="4"/>
      <c r="C6" s="4"/>
      <c r="D6" s="4"/>
      <c r="E6" s="51"/>
      <c r="F6" s="105"/>
      <c r="G6" s="105"/>
    </row>
    <row r="7" spans="1:8" ht="15" customHeight="1">
      <c r="A7" s="180" t="s">
        <v>53</v>
      </c>
      <c r="B7" s="180"/>
      <c r="C7" s="180"/>
      <c r="D7" s="180"/>
      <c r="E7" s="180"/>
      <c r="F7" s="180"/>
      <c r="G7" s="180"/>
      <c r="H7" s="180"/>
    </row>
    <row r="8" spans="1:7" ht="17.25">
      <c r="A8" s="4"/>
      <c r="B8" s="4"/>
      <c r="C8" s="4"/>
      <c r="D8" s="4"/>
      <c r="E8" s="51"/>
      <c r="F8" s="105"/>
      <c r="G8" s="105"/>
    </row>
    <row r="9" spans="1:20" s="94" customFormat="1" ht="26.25">
      <c r="A9" s="3" t="s">
        <v>5</v>
      </c>
      <c r="B9" s="158" t="s">
        <v>6</v>
      </c>
      <c r="C9" s="163" t="s">
        <v>101</v>
      </c>
      <c r="D9" s="3" t="s">
        <v>3</v>
      </c>
      <c r="E9" s="128" t="s">
        <v>35</v>
      </c>
      <c r="F9" s="166" t="s">
        <v>28</v>
      </c>
      <c r="G9" s="57" t="s">
        <v>36</v>
      </c>
      <c r="H9" s="157"/>
      <c r="J9" s="95" t="e">
        <f>#REF!+#REF!+#REF!</f>
        <v>#REF!</v>
      </c>
      <c r="K9" s="96"/>
      <c r="L9" s="96"/>
      <c r="T9" s="157"/>
    </row>
    <row r="10" spans="1:20" s="94" customFormat="1" ht="14.25">
      <c r="A10" s="3"/>
      <c r="B10" s="158"/>
      <c r="C10" s="57">
        <v>1</v>
      </c>
      <c r="D10" s="24" t="s">
        <v>117</v>
      </c>
      <c r="E10" s="124">
        <f>E11</f>
        <v>44757</v>
      </c>
      <c r="F10" s="167">
        <f>F11</f>
        <v>44757</v>
      </c>
      <c r="G10" s="124">
        <f>G11</f>
        <v>44757</v>
      </c>
      <c r="H10" s="174">
        <f>G10/E30*100</f>
        <v>1.2174644413174631</v>
      </c>
      <c r="J10" s="95"/>
      <c r="K10" s="96"/>
      <c r="L10" s="96"/>
      <c r="T10" s="174" t="e">
        <f>S10/Q30*100</f>
        <v>#DIV/0!</v>
      </c>
    </row>
    <row r="11" spans="1:20" s="94" customFormat="1" ht="14.25">
      <c r="A11" s="3"/>
      <c r="B11" s="158"/>
      <c r="C11" s="125"/>
      <c r="D11" s="13" t="s">
        <v>57</v>
      </c>
      <c r="E11" s="134">
        <v>44757</v>
      </c>
      <c r="F11" s="168">
        <v>44757</v>
      </c>
      <c r="G11" s="134">
        <v>44757</v>
      </c>
      <c r="H11" s="174">
        <v>0</v>
      </c>
      <c r="J11" s="95"/>
      <c r="K11" s="96"/>
      <c r="L11" s="96"/>
      <c r="T11" s="174">
        <v>0</v>
      </c>
    </row>
    <row r="12" spans="1:20" s="94" customFormat="1" ht="14.25" hidden="1">
      <c r="A12" s="3"/>
      <c r="B12" s="158"/>
      <c r="C12" s="3"/>
      <c r="D12" s="3"/>
      <c r="E12" s="134"/>
      <c r="F12" s="169"/>
      <c r="G12" s="123"/>
      <c r="H12" s="174" t="e">
        <f>G12/E32*100</f>
        <v>#DIV/0!</v>
      </c>
      <c r="J12" s="95"/>
      <c r="K12" s="96"/>
      <c r="L12" s="96"/>
      <c r="T12" s="174" t="e">
        <f>S12/Q32*100</f>
        <v>#DIV/0!</v>
      </c>
    </row>
    <row r="13" spans="1:20" s="94" customFormat="1" ht="14.25">
      <c r="A13" s="3"/>
      <c r="B13" s="158"/>
      <c r="C13" s="3">
        <v>3</v>
      </c>
      <c r="D13" s="24" t="s">
        <v>58</v>
      </c>
      <c r="E13" s="124">
        <f>E14</f>
        <v>980000</v>
      </c>
      <c r="F13" s="167">
        <f>F14</f>
        <v>999130</v>
      </c>
      <c r="G13" s="124">
        <f>G14</f>
        <v>1010000</v>
      </c>
      <c r="H13" s="174">
        <f>E13/E30*100</f>
        <v>26.657621209891502</v>
      </c>
      <c r="J13" s="95"/>
      <c r="K13" s="96"/>
      <c r="L13" s="96"/>
      <c r="T13" s="174" t="e">
        <f>Q13/Q30*100</f>
        <v>#DIV/0!</v>
      </c>
    </row>
    <row r="14" spans="1:20" s="94" customFormat="1" ht="14.25">
      <c r="A14" s="3"/>
      <c r="B14" s="158"/>
      <c r="C14" s="3"/>
      <c r="D14" s="13" t="s">
        <v>59</v>
      </c>
      <c r="E14" s="134">
        <v>980000</v>
      </c>
      <c r="F14" s="168">
        <v>999130</v>
      </c>
      <c r="G14" s="134">
        <v>1010000</v>
      </c>
      <c r="H14" s="174"/>
      <c r="J14" s="95"/>
      <c r="K14" s="96"/>
      <c r="L14" s="96"/>
      <c r="T14" s="174"/>
    </row>
    <row r="15" spans="1:20" s="94" customFormat="1" ht="14.25" hidden="1">
      <c r="A15" s="3"/>
      <c r="B15" s="158"/>
      <c r="C15" s="3"/>
      <c r="D15" s="3"/>
      <c r="E15" s="134"/>
      <c r="F15" s="169"/>
      <c r="G15" s="123"/>
      <c r="H15" s="174" t="e">
        <f>G15/E35*100</f>
        <v>#VALUE!</v>
      </c>
      <c r="J15" s="95"/>
      <c r="K15" s="96"/>
      <c r="L15" s="96"/>
      <c r="T15" s="174" t="e">
        <f>S15/Q35*100</f>
        <v>#DIV/0!</v>
      </c>
    </row>
    <row r="16" spans="1:20" s="94" customFormat="1" ht="14.25">
      <c r="A16" s="3"/>
      <c r="B16" s="158"/>
      <c r="C16" s="126"/>
      <c r="D16" s="11" t="s">
        <v>118</v>
      </c>
      <c r="E16" s="124">
        <f>E17+E18</f>
        <v>2295118</v>
      </c>
      <c r="F16" s="167">
        <f>F17+F18</f>
        <v>2481706</v>
      </c>
      <c r="G16" s="124">
        <f>G17+G18</f>
        <v>3344116.8</v>
      </c>
      <c r="H16" s="174">
        <f>E16/E30*100</f>
        <v>62.43100640408548</v>
      </c>
      <c r="J16" s="95"/>
      <c r="K16" s="96"/>
      <c r="L16" s="96"/>
      <c r="T16" s="174" t="e">
        <f>Q16/Q30*100</f>
        <v>#DIV/0!</v>
      </c>
    </row>
    <row r="17" spans="1:20" s="94" customFormat="1" ht="14.25">
      <c r="A17" s="3"/>
      <c r="B17" s="158"/>
      <c r="C17" s="127">
        <v>4</v>
      </c>
      <c r="D17" s="17" t="s">
        <v>119</v>
      </c>
      <c r="E17" s="134">
        <v>1637266</v>
      </c>
      <c r="F17" s="168">
        <v>1721321</v>
      </c>
      <c r="G17" s="134">
        <v>1816639</v>
      </c>
      <c r="H17" s="174"/>
      <c r="J17" s="95"/>
      <c r="K17" s="96"/>
      <c r="L17" s="96"/>
      <c r="T17" s="174"/>
    </row>
    <row r="18" spans="1:20" s="94" customFormat="1" ht="14.25">
      <c r="A18" s="3"/>
      <c r="B18" s="158"/>
      <c r="C18" s="3"/>
      <c r="D18" s="164" t="s">
        <v>125</v>
      </c>
      <c r="E18" s="134">
        <v>657852</v>
      </c>
      <c r="F18" s="168">
        <v>760385</v>
      </c>
      <c r="G18" s="134">
        <v>1527477.8</v>
      </c>
      <c r="H18" s="174"/>
      <c r="J18" s="95"/>
      <c r="K18" s="96"/>
      <c r="L18" s="96"/>
      <c r="T18" s="174"/>
    </row>
    <row r="19" spans="1:20" s="94" customFormat="1" ht="14.25" hidden="1">
      <c r="A19" s="3"/>
      <c r="B19" s="158"/>
      <c r="C19" s="3"/>
      <c r="D19" s="164"/>
      <c r="E19" s="134"/>
      <c r="F19" s="169"/>
      <c r="G19" s="123"/>
      <c r="H19" s="174">
        <f>G19/E39*100</f>
        <v>0</v>
      </c>
      <c r="J19" s="95"/>
      <c r="K19" s="96"/>
      <c r="L19" s="96"/>
      <c r="T19" s="174" t="e">
        <f>S19/Q39*100</f>
        <v>#DIV/0!</v>
      </c>
    </row>
    <row r="20" spans="1:20" s="72" customFormat="1" ht="14.25">
      <c r="A20" s="11"/>
      <c r="B20" s="159">
        <v>63</v>
      </c>
      <c r="C20" s="57"/>
      <c r="D20" s="11" t="s">
        <v>120</v>
      </c>
      <c r="E20" s="78">
        <f>E21</f>
        <v>339426</v>
      </c>
      <c r="F20" s="170">
        <f>F21</f>
        <v>349907</v>
      </c>
      <c r="G20" s="78">
        <f>G21</f>
        <v>357088</v>
      </c>
      <c r="H20" s="174">
        <f>E20/E30*100</f>
        <v>9.23294871100881</v>
      </c>
      <c r="K20" s="107"/>
      <c r="L20" s="107"/>
      <c r="T20" s="174" t="e">
        <f>Q20/Q30*100</f>
        <v>#DIV/0!</v>
      </c>
    </row>
    <row r="21" spans="1:20" s="72" customFormat="1" ht="14.25">
      <c r="A21" s="26"/>
      <c r="B21" s="160">
        <v>64</v>
      </c>
      <c r="C21" s="126">
        <v>5</v>
      </c>
      <c r="D21" s="13" t="s">
        <v>121</v>
      </c>
      <c r="E21" s="73">
        <v>339426</v>
      </c>
      <c r="F21" s="171">
        <v>349907</v>
      </c>
      <c r="G21" s="73">
        <v>357088</v>
      </c>
      <c r="H21" s="174"/>
      <c r="K21" s="107"/>
      <c r="L21" s="107"/>
      <c r="T21" s="174"/>
    </row>
    <row r="22" spans="1:20" s="72" customFormat="1" ht="14.25" hidden="1">
      <c r="A22" s="26"/>
      <c r="B22" s="160"/>
      <c r="C22" s="126"/>
      <c r="D22" s="13"/>
      <c r="E22" s="73"/>
      <c r="F22" s="170"/>
      <c r="G22" s="78"/>
      <c r="H22" s="174">
        <f>G22/E42*100</f>
        <v>0</v>
      </c>
      <c r="K22" s="107"/>
      <c r="L22" s="107"/>
      <c r="T22" s="174" t="e">
        <f>S22/Q42*100</f>
        <v>#DIV/0!</v>
      </c>
    </row>
    <row r="23" spans="1:20" s="72" customFormat="1" ht="14.25">
      <c r="A23" s="26"/>
      <c r="B23" s="160"/>
      <c r="C23" s="130">
        <v>6</v>
      </c>
      <c r="D23" s="83" t="s">
        <v>124</v>
      </c>
      <c r="E23" s="78">
        <f>E24</f>
        <v>1000</v>
      </c>
      <c r="F23" s="170">
        <f>F24</f>
        <v>1000</v>
      </c>
      <c r="G23" s="78">
        <f>G24</f>
        <v>1000</v>
      </c>
      <c r="H23" s="174">
        <f>E23/E30*100</f>
        <v>0.027201654295807655</v>
      </c>
      <c r="K23" s="107"/>
      <c r="L23" s="107"/>
      <c r="T23" s="174" t="e">
        <f>Q23/Q30*100</f>
        <v>#DIV/0!</v>
      </c>
    </row>
    <row r="24" spans="1:20" s="72" customFormat="1" ht="14.25">
      <c r="A24" s="26"/>
      <c r="B24" s="160"/>
      <c r="C24" s="130"/>
      <c r="D24" s="115" t="s">
        <v>126</v>
      </c>
      <c r="E24" s="73">
        <v>1000</v>
      </c>
      <c r="F24" s="171">
        <v>1000</v>
      </c>
      <c r="G24" s="73">
        <v>1000</v>
      </c>
      <c r="H24" s="174"/>
      <c r="K24" s="107"/>
      <c r="L24" s="107"/>
      <c r="T24" s="174"/>
    </row>
    <row r="25" spans="1:20" s="72" customFormat="1" ht="14.25" hidden="1">
      <c r="A25" s="26"/>
      <c r="B25" s="160"/>
      <c r="C25" s="130"/>
      <c r="D25" s="83"/>
      <c r="E25" s="73"/>
      <c r="F25" s="170"/>
      <c r="G25" s="78"/>
      <c r="H25" s="174">
        <f>G25/E45*100</f>
        <v>0</v>
      </c>
      <c r="K25" s="107"/>
      <c r="L25" s="107"/>
      <c r="T25" s="174" t="e">
        <f>S25/Q45*100</f>
        <v>#DIV/0!</v>
      </c>
    </row>
    <row r="26" spans="1:20" s="72" customFormat="1" ht="30.75" customHeight="1">
      <c r="A26" s="26"/>
      <c r="B26" s="160"/>
      <c r="C26" s="126">
        <v>7</v>
      </c>
      <c r="D26" s="173" t="s">
        <v>123</v>
      </c>
      <c r="E26" s="78">
        <f>E27+E28+E29</f>
        <v>15946</v>
      </c>
      <c r="F26" s="170">
        <f>F27+F28+F29</f>
        <v>5407.29</v>
      </c>
      <c r="G26" s="78">
        <f>G27+G28+G29</f>
        <v>15946.490000000002</v>
      </c>
      <c r="H26" s="174">
        <f>E26/E30*100</f>
        <v>0.43375757940094883</v>
      </c>
      <c r="K26" s="107"/>
      <c r="L26" s="107"/>
      <c r="T26" s="174" t="e">
        <f>Q26/Q30*100</f>
        <v>#DIV/0!</v>
      </c>
    </row>
    <row r="27" spans="1:20" s="72" customFormat="1" ht="28.5">
      <c r="A27" s="14"/>
      <c r="B27" s="161"/>
      <c r="C27" s="14"/>
      <c r="D27" s="165" t="s">
        <v>130</v>
      </c>
      <c r="E27" s="73">
        <v>1500</v>
      </c>
      <c r="F27" s="172">
        <v>1691.29</v>
      </c>
      <c r="G27" s="146">
        <v>1691.29</v>
      </c>
      <c r="H27" s="174"/>
      <c r="K27" s="107"/>
      <c r="L27" s="107"/>
      <c r="T27" s="174"/>
    </row>
    <row r="28" spans="1:20" ht="14.25">
      <c r="A28" s="15"/>
      <c r="B28" s="162"/>
      <c r="C28" s="15"/>
      <c r="D28" s="133" t="s">
        <v>129</v>
      </c>
      <c r="E28" s="73">
        <v>3700</v>
      </c>
      <c r="F28" s="171">
        <v>3716</v>
      </c>
      <c r="G28" s="73">
        <v>3716</v>
      </c>
      <c r="H28" s="174"/>
      <c r="T28" s="174"/>
    </row>
    <row r="29" spans="1:20" ht="14.25">
      <c r="A29" s="15"/>
      <c r="B29" s="162"/>
      <c r="C29" s="15"/>
      <c r="D29" s="164" t="s">
        <v>125</v>
      </c>
      <c r="E29" s="73">
        <v>10746</v>
      </c>
      <c r="F29" s="171">
        <v>0</v>
      </c>
      <c r="G29" s="146">
        <v>10539.2</v>
      </c>
      <c r="H29" s="174"/>
      <c r="T29" s="174"/>
    </row>
    <row r="30" spans="1:20" ht="14.25">
      <c r="A30" s="108"/>
      <c r="B30" s="108"/>
      <c r="C30" s="13"/>
      <c r="D30" s="25"/>
      <c r="E30" s="73">
        <f>E26+E23+E20+E16+E13+E10</f>
        <v>3676247</v>
      </c>
      <c r="F30" s="111">
        <f>F26+F23+F20+F16+F13+F10</f>
        <v>3881907.29</v>
      </c>
      <c r="G30" s="73">
        <f>G26+G23+G20+G16+G13+G10</f>
        <v>4772908.29</v>
      </c>
      <c r="H30" s="174">
        <v>100</v>
      </c>
      <c r="T30" s="174">
        <v>100</v>
      </c>
    </row>
    <row r="31" spans="1:7" ht="14.25">
      <c r="A31" s="108"/>
      <c r="B31" s="108"/>
      <c r="C31" s="109"/>
      <c r="D31" s="110"/>
      <c r="E31" s="111"/>
      <c r="F31" s="111"/>
      <c r="G31" s="111"/>
    </row>
    <row r="32" ht="14.25">
      <c r="E32" s="112"/>
    </row>
    <row r="33" spans="1:8" ht="15" customHeight="1">
      <c r="A33" s="180" t="s">
        <v>54</v>
      </c>
      <c r="B33" s="205"/>
      <c r="C33" s="205"/>
      <c r="D33" s="205"/>
      <c r="E33" s="205"/>
      <c r="F33" s="205"/>
      <c r="G33" s="205"/>
      <c r="H33" s="205"/>
    </row>
    <row r="34" spans="1:7" ht="17.25">
      <c r="A34" s="4"/>
      <c r="B34" s="4"/>
      <c r="C34" s="4"/>
      <c r="D34" s="4"/>
      <c r="E34" s="51"/>
      <c r="F34" s="105"/>
      <c r="G34" s="105"/>
    </row>
    <row r="35" spans="1:12" s="94" customFormat="1" ht="26.25">
      <c r="A35" s="3" t="s">
        <v>5</v>
      </c>
      <c r="B35" s="121" t="s">
        <v>6</v>
      </c>
      <c r="C35" s="121" t="s">
        <v>101</v>
      </c>
      <c r="D35" s="121" t="s">
        <v>9</v>
      </c>
      <c r="E35" s="128" t="s">
        <v>35</v>
      </c>
      <c r="F35" s="57" t="s">
        <v>28</v>
      </c>
      <c r="G35" s="57" t="s">
        <v>36</v>
      </c>
      <c r="K35" s="96"/>
      <c r="L35" s="96"/>
    </row>
    <row r="36" spans="1:18" s="94" customFormat="1" ht="14.25">
      <c r="A36" s="3"/>
      <c r="B36" s="121"/>
      <c r="C36" s="57">
        <v>1</v>
      </c>
      <c r="D36" s="24" t="s">
        <v>117</v>
      </c>
      <c r="E36" s="124">
        <f>SUM(E37:E40)</f>
        <v>44757</v>
      </c>
      <c r="F36" s="124">
        <f>SUM(F37:F40)</f>
        <v>44757.33</v>
      </c>
      <c r="G36" s="124">
        <f>SUM(G37:G40)</f>
        <v>44757.33</v>
      </c>
      <c r="H36" s="177"/>
      <c r="I36" s="131"/>
      <c r="J36" s="131"/>
      <c r="K36" s="132"/>
      <c r="L36" s="132"/>
      <c r="M36" s="131"/>
      <c r="N36" s="131"/>
      <c r="O36" s="131"/>
      <c r="P36" s="131"/>
      <c r="Q36" s="131">
        <v>31</v>
      </c>
      <c r="R36" s="131">
        <v>2282426</v>
      </c>
    </row>
    <row r="37" spans="1:18" s="94" customFormat="1" ht="14.25">
      <c r="A37" s="3"/>
      <c r="B37" s="121"/>
      <c r="C37" s="121"/>
      <c r="D37" s="60" t="s">
        <v>127</v>
      </c>
      <c r="E37" s="134">
        <v>2862</v>
      </c>
      <c r="F37" s="134">
        <v>2862</v>
      </c>
      <c r="G37" s="134">
        <v>2862</v>
      </c>
      <c r="H37" s="176">
        <f>E37/R36*100</f>
        <v>0.12539289335119738</v>
      </c>
      <c r="K37" s="96"/>
      <c r="L37" s="96"/>
      <c r="Q37" s="176">
        <v>0</v>
      </c>
      <c r="R37" s="94">
        <v>1196738</v>
      </c>
    </row>
    <row r="38" spans="1:17" s="94" customFormat="1" ht="14.25">
      <c r="A38" s="3"/>
      <c r="B38" s="121"/>
      <c r="C38" s="121"/>
      <c r="D38" s="60" t="s">
        <v>22</v>
      </c>
      <c r="E38" s="134">
        <v>39195</v>
      </c>
      <c r="F38" s="134">
        <v>38645.33</v>
      </c>
      <c r="G38" s="134">
        <v>34895.33</v>
      </c>
      <c r="H38" s="176"/>
      <c r="K38" s="96"/>
      <c r="L38" s="96"/>
      <c r="Q38" s="176">
        <f>E38/R37*100</f>
        <v>3.275152957456018</v>
      </c>
    </row>
    <row r="39" spans="1:12" s="94" customFormat="1" ht="14.25">
      <c r="A39" s="3"/>
      <c r="B39" s="121"/>
      <c r="C39" s="121"/>
      <c r="D39" s="84" t="s">
        <v>94</v>
      </c>
      <c r="E39" s="134">
        <v>1700</v>
      </c>
      <c r="F39" s="134">
        <v>0</v>
      </c>
      <c r="G39" s="134">
        <v>0</v>
      </c>
      <c r="H39" s="176"/>
      <c r="K39" s="96"/>
      <c r="L39" s="96"/>
    </row>
    <row r="40" spans="1:12" s="94" customFormat="1" ht="26.25">
      <c r="A40" s="3"/>
      <c r="B40" s="121"/>
      <c r="C40" s="121"/>
      <c r="D40" s="25" t="s">
        <v>32</v>
      </c>
      <c r="E40" s="134">
        <v>1000</v>
      </c>
      <c r="F40" s="134">
        <v>3250</v>
      </c>
      <c r="G40" s="134">
        <v>7000</v>
      </c>
      <c r="H40" s="176"/>
      <c r="K40" s="96"/>
      <c r="L40" s="96"/>
    </row>
    <row r="41" spans="1:12" s="94" customFormat="1" ht="14.25">
      <c r="A41" s="3"/>
      <c r="B41" s="121"/>
      <c r="C41" s="121"/>
      <c r="D41" s="60"/>
      <c r="E41" s="134"/>
      <c r="F41" s="123"/>
      <c r="G41" s="123"/>
      <c r="H41" s="176"/>
      <c r="K41" s="96"/>
      <c r="L41" s="96"/>
    </row>
    <row r="42" spans="1:12" s="94" customFormat="1" ht="14.25">
      <c r="A42" s="3"/>
      <c r="B42" s="121"/>
      <c r="C42" s="121">
        <v>3</v>
      </c>
      <c r="D42" s="24" t="s">
        <v>128</v>
      </c>
      <c r="E42" s="124">
        <f>SUM(E43:E46)</f>
        <v>980000</v>
      </c>
      <c r="F42" s="124">
        <f>SUM(F43:F46)</f>
        <v>999130</v>
      </c>
      <c r="G42" s="124">
        <f>SUM(G43:G46)</f>
        <v>1010000</v>
      </c>
      <c r="H42" s="176"/>
      <c r="K42" s="96"/>
      <c r="L42" s="96"/>
    </row>
    <row r="43" spans="1:12" s="94" customFormat="1" ht="14.25">
      <c r="A43" s="3"/>
      <c r="B43" s="121"/>
      <c r="C43" s="121"/>
      <c r="D43" s="60" t="s">
        <v>127</v>
      </c>
      <c r="E43" s="73">
        <v>294231</v>
      </c>
      <c r="F43" s="9">
        <v>325392</v>
      </c>
      <c r="G43" s="9">
        <v>124356</v>
      </c>
      <c r="H43" s="176">
        <f>E43/R36*100</f>
        <v>12.891151783234156</v>
      </c>
      <c r="K43" s="96"/>
      <c r="L43" s="96"/>
    </row>
    <row r="44" spans="1:17" s="94" customFormat="1" ht="14.25">
      <c r="A44" s="3"/>
      <c r="B44" s="121"/>
      <c r="C44" s="121"/>
      <c r="D44" s="60" t="s">
        <v>22</v>
      </c>
      <c r="E44" s="73">
        <v>632072</v>
      </c>
      <c r="F44" s="9">
        <v>537289</v>
      </c>
      <c r="G44" s="9">
        <v>56047</v>
      </c>
      <c r="H44" s="176"/>
      <c r="K44" s="96"/>
      <c r="L44" s="96"/>
      <c r="Q44" s="176">
        <f>E44/R37*100</f>
        <v>52.81623880916291</v>
      </c>
    </row>
    <row r="45" spans="1:12" s="94" customFormat="1" ht="14.25">
      <c r="A45" s="3"/>
      <c r="B45" s="121"/>
      <c r="C45" s="121"/>
      <c r="D45" s="84" t="s">
        <v>81</v>
      </c>
      <c r="E45" s="73">
        <v>2678</v>
      </c>
      <c r="F45" s="9">
        <v>2946</v>
      </c>
      <c r="G45" s="9">
        <v>3153</v>
      </c>
      <c r="H45" s="176"/>
      <c r="K45" s="96"/>
      <c r="L45" s="96"/>
    </row>
    <row r="46" spans="1:12" s="94" customFormat="1" ht="26.25">
      <c r="A46" s="3"/>
      <c r="B46" s="121"/>
      <c r="C46" s="121"/>
      <c r="D46" s="25" t="s">
        <v>32</v>
      </c>
      <c r="E46" s="9">
        <v>51019</v>
      </c>
      <c r="F46" s="73">
        <v>133503</v>
      </c>
      <c r="G46" s="81">
        <v>826444</v>
      </c>
      <c r="H46" s="176"/>
      <c r="K46" s="96"/>
      <c r="L46" s="96"/>
    </row>
    <row r="47" spans="1:12" s="94" customFormat="1" ht="14.25">
      <c r="A47" s="3"/>
      <c r="B47" s="121"/>
      <c r="C47" s="121"/>
      <c r="D47" s="121"/>
      <c r="E47" s="134"/>
      <c r="F47" s="123"/>
      <c r="G47" s="123"/>
      <c r="H47" s="176"/>
      <c r="K47" s="96"/>
      <c r="L47" s="96"/>
    </row>
    <row r="48" spans="1:12" s="94" customFormat="1" ht="14.25">
      <c r="A48" s="3"/>
      <c r="B48" s="121"/>
      <c r="C48" s="121">
        <v>4</v>
      </c>
      <c r="D48" s="11" t="s">
        <v>131</v>
      </c>
      <c r="E48" s="124">
        <f>SUM(E49:E53)</f>
        <v>2295118</v>
      </c>
      <c r="F48" s="124">
        <f>SUM(F49:F53)</f>
        <v>2481706</v>
      </c>
      <c r="G48" s="124">
        <f>SUM(G49:G53)</f>
        <v>3344116</v>
      </c>
      <c r="H48" s="176"/>
      <c r="K48" s="96"/>
      <c r="L48" s="96"/>
    </row>
    <row r="49" spans="1:12" s="94" customFormat="1" ht="14.25">
      <c r="A49" s="3"/>
      <c r="B49" s="121"/>
      <c r="C49" s="121"/>
      <c r="D49" s="60" t="s">
        <v>127</v>
      </c>
      <c r="E49" s="134">
        <v>1749973</v>
      </c>
      <c r="F49" s="134">
        <v>1866116</v>
      </c>
      <c r="G49" s="134">
        <v>2184342</v>
      </c>
      <c r="H49" s="176">
        <f>E49/R36*100</f>
        <v>76.67162045998424</v>
      </c>
      <c r="K49" s="96"/>
      <c r="L49" s="96"/>
    </row>
    <row r="50" spans="1:17" s="94" customFormat="1" ht="14.25">
      <c r="A50" s="3"/>
      <c r="B50" s="121"/>
      <c r="C50" s="121"/>
      <c r="D50" s="60" t="s">
        <v>22</v>
      </c>
      <c r="E50" s="134">
        <v>482363</v>
      </c>
      <c r="F50" s="134">
        <v>615583</v>
      </c>
      <c r="G50" s="134">
        <v>1159767</v>
      </c>
      <c r="H50" s="176"/>
      <c r="K50" s="96"/>
      <c r="L50" s="96"/>
      <c r="Q50" s="176">
        <f>E50/R37*100</f>
        <v>40.30648312329014</v>
      </c>
    </row>
    <row r="51" spans="1:12" s="94" customFormat="1" ht="14.25">
      <c r="A51" s="3"/>
      <c r="B51" s="121"/>
      <c r="C51" s="121"/>
      <c r="D51" s="84" t="s">
        <v>81</v>
      </c>
      <c r="E51" s="134">
        <v>7</v>
      </c>
      <c r="F51" s="134">
        <v>7</v>
      </c>
      <c r="G51" s="134">
        <v>7</v>
      </c>
      <c r="H51" s="176"/>
      <c r="K51" s="96"/>
      <c r="L51" s="96"/>
    </row>
    <row r="52" spans="1:12" s="94" customFormat="1" ht="14.25">
      <c r="A52" s="3"/>
      <c r="B52" s="121"/>
      <c r="C52" s="121"/>
      <c r="D52" s="84" t="s">
        <v>94</v>
      </c>
      <c r="E52" s="134">
        <v>59725</v>
      </c>
      <c r="F52" s="134">
        <v>0</v>
      </c>
      <c r="G52" s="134">
        <v>0</v>
      </c>
      <c r="H52" s="176"/>
      <c r="K52" s="96"/>
      <c r="L52" s="96"/>
    </row>
    <row r="53" spans="1:12" s="94" customFormat="1" ht="26.25">
      <c r="A53" s="3"/>
      <c r="B53" s="121"/>
      <c r="C53" s="121"/>
      <c r="D53" s="25" t="s">
        <v>32</v>
      </c>
      <c r="E53" s="134">
        <v>3050</v>
      </c>
      <c r="F53" s="134">
        <v>0</v>
      </c>
      <c r="G53" s="134">
        <v>0</v>
      </c>
      <c r="H53" s="176"/>
      <c r="K53" s="96"/>
      <c r="L53" s="96"/>
    </row>
    <row r="54" spans="1:12" s="94" customFormat="1" ht="14.25">
      <c r="A54" s="3"/>
      <c r="B54" s="121"/>
      <c r="C54" s="121"/>
      <c r="D54" s="121"/>
      <c r="E54" s="134"/>
      <c r="F54" s="123"/>
      <c r="G54" s="123"/>
      <c r="H54" s="176"/>
      <c r="K54" s="96"/>
      <c r="L54" s="96"/>
    </row>
    <row r="55" spans="1:12" s="94" customFormat="1" ht="14.25">
      <c r="A55" s="3"/>
      <c r="B55" s="121"/>
      <c r="C55" s="121">
        <v>5</v>
      </c>
      <c r="D55" s="11" t="s">
        <v>132</v>
      </c>
      <c r="E55" s="124">
        <f>SUM(E56:E59)</f>
        <v>339426</v>
      </c>
      <c r="F55" s="124">
        <f>SUM(F56:F59)</f>
        <v>349907</v>
      </c>
      <c r="G55" s="124">
        <f>SUM(G56:G59)</f>
        <v>357088</v>
      </c>
      <c r="H55" s="176"/>
      <c r="K55" s="96"/>
      <c r="L55" s="96"/>
    </row>
    <row r="56" spans="1:12" s="94" customFormat="1" ht="14.25">
      <c r="A56" s="3"/>
      <c r="B56" s="121"/>
      <c r="C56" s="121"/>
      <c r="D56" s="60" t="s">
        <v>127</v>
      </c>
      <c r="E56" s="134">
        <v>235361</v>
      </c>
      <c r="F56" s="134">
        <v>247826</v>
      </c>
      <c r="G56" s="134">
        <v>252745</v>
      </c>
      <c r="H56" s="176">
        <f>E56/R36*100</f>
        <v>10.311878676460925</v>
      </c>
      <c r="K56" s="96"/>
      <c r="L56" s="96"/>
    </row>
    <row r="57" spans="1:17" s="94" customFormat="1" ht="14.25">
      <c r="A57" s="3"/>
      <c r="B57" s="121"/>
      <c r="C57" s="121"/>
      <c r="D57" s="60" t="s">
        <v>22</v>
      </c>
      <c r="E57" s="134">
        <v>42108</v>
      </c>
      <c r="F57" s="134">
        <v>88720</v>
      </c>
      <c r="G57" s="134">
        <v>94217</v>
      </c>
      <c r="H57" s="176"/>
      <c r="K57" s="96"/>
      <c r="L57" s="96"/>
      <c r="Q57" s="176">
        <f>E57/R37*100</f>
        <v>3.5185646315233576</v>
      </c>
    </row>
    <row r="58" spans="1:12" s="94" customFormat="1" ht="14.25">
      <c r="A58" s="3"/>
      <c r="B58" s="121"/>
      <c r="C58" s="121"/>
      <c r="D58" s="84" t="s">
        <v>94</v>
      </c>
      <c r="E58" s="134">
        <v>4237</v>
      </c>
      <c r="F58" s="134">
        <v>5963</v>
      </c>
      <c r="G58" s="134">
        <v>6000</v>
      </c>
      <c r="H58" s="176"/>
      <c r="K58" s="96"/>
      <c r="L58" s="96"/>
    </row>
    <row r="59" spans="1:12" s="94" customFormat="1" ht="26.25">
      <c r="A59" s="3"/>
      <c r="B59" s="121"/>
      <c r="C59" s="121"/>
      <c r="D59" s="25" t="s">
        <v>32</v>
      </c>
      <c r="E59" s="134">
        <v>57720</v>
      </c>
      <c r="F59" s="134">
        <v>7398</v>
      </c>
      <c r="G59" s="134">
        <v>4126</v>
      </c>
      <c r="H59" s="176"/>
      <c r="K59" s="96"/>
      <c r="L59" s="96"/>
    </row>
    <row r="60" spans="1:12" s="94" customFormat="1" ht="15.75" customHeight="1">
      <c r="A60" s="11"/>
      <c r="B60" s="11"/>
      <c r="C60" s="11"/>
      <c r="D60" s="11"/>
      <c r="E60" s="73"/>
      <c r="F60" s="73"/>
      <c r="G60" s="73"/>
      <c r="H60" s="176"/>
      <c r="K60" s="96"/>
      <c r="L60" s="96"/>
    </row>
    <row r="61" spans="1:12" s="131" customFormat="1" ht="15.75" customHeight="1">
      <c r="A61" s="11"/>
      <c r="B61" s="11"/>
      <c r="C61" s="57">
        <v>6</v>
      </c>
      <c r="D61" s="129" t="s">
        <v>133</v>
      </c>
      <c r="E61" s="78">
        <f>E62</f>
        <v>1000</v>
      </c>
      <c r="F61" s="78">
        <f>F62</f>
        <v>1000</v>
      </c>
      <c r="G61" s="78">
        <f>G62</f>
        <v>1000</v>
      </c>
      <c r="H61" s="177"/>
      <c r="K61" s="132"/>
      <c r="L61" s="114"/>
    </row>
    <row r="62" spans="1:17" s="94" customFormat="1" ht="14.25">
      <c r="A62" s="12"/>
      <c r="B62" s="12"/>
      <c r="C62" s="126"/>
      <c r="D62" s="60" t="s">
        <v>22</v>
      </c>
      <c r="E62" s="73">
        <v>1000</v>
      </c>
      <c r="F62" s="73">
        <v>1000</v>
      </c>
      <c r="G62" s="73">
        <v>1000</v>
      </c>
      <c r="H62" s="176"/>
      <c r="K62" s="96"/>
      <c r="L62" s="96"/>
      <c r="Q62" s="176">
        <f>E62/R37*100</f>
        <v>0.08356047856757286</v>
      </c>
    </row>
    <row r="63" spans="1:12" s="94" customFormat="1" ht="14.25">
      <c r="A63" s="12"/>
      <c r="B63" s="12"/>
      <c r="C63" s="126"/>
      <c r="D63" s="13"/>
      <c r="E63" s="73"/>
      <c r="F63" s="73"/>
      <c r="G63" s="73"/>
      <c r="H63" s="176"/>
      <c r="K63" s="96"/>
      <c r="L63" s="96"/>
    </row>
    <row r="64" spans="1:12" s="94" customFormat="1" ht="26.25">
      <c r="A64" s="12"/>
      <c r="B64" s="12"/>
      <c r="C64" s="126">
        <v>7</v>
      </c>
      <c r="D64" s="11" t="s">
        <v>122</v>
      </c>
      <c r="E64" s="78">
        <f>E65+E66</f>
        <v>15946.49</v>
      </c>
      <c r="F64" s="78">
        <f>F65+F66</f>
        <v>5407</v>
      </c>
      <c r="G64" s="78">
        <f>G65+G66</f>
        <v>15946.49</v>
      </c>
      <c r="H64" s="176"/>
      <c r="K64" s="96"/>
      <c r="L64" s="96"/>
    </row>
    <row r="65" spans="1:12" s="94" customFormat="1" ht="14.25">
      <c r="A65" s="12"/>
      <c r="B65" s="12"/>
      <c r="C65" s="13"/>
      <c r="D65" s="60" t="s">
        <v>22</v>
      </c>
      <c r="E65" s="73">
        <v>0</v>
      </c>
      <c r="F65" s="73">
        <v>0</v>
      </c>
      <c r="G65" s="73">
        <v>0</v>
      </c>
      <c r="H65" s="176"/>
      <c r="K65" s="96"/>
      <c r="L65" s="96"/>
    </row>
    <row r="66" spans="1:12" s="94" customFormat="1" ht="26.25">
      <c r="A66" s="12"/>
      <c r="B66" s="12"/>
      <c r="C66" s="13"/>
      <c r="D66" s="25" t="s">
        <v>32</v>
      </c>
      <c r="E66" s="73">
        <v>15946.49</v>
      </c>
      <c r="F66" s="73">
        <v>5407</v>
      </c>
      <c r="G66" s="73">
        <v>15946.49</v>
      </c>
      <c r="H66" s="176"/>
      <c r="I66" s="95"/>
      <c r="K66" s="96"/>
      <c r="L66" s="96"/>
    </row>
    <row r="67" spans="1:12" s="131" customFormat="1" ht="14.25">
      <c r="A67" s="26"/>
      <c r="B67" s="26"/>
      <c r="C67" s="83"/>
      <c r="D67" s="26"/>
      <c r="E67" s="73"/>
      <c r="F67" s="78"/>
      <c r="G67" s="78"/>
      <c r="H67" s="177"/>
      <c r="K67" s="132"/>
      <c r="L67" s="78"/>
    </row>
    <row r="68" spans="1:8" s="94" customFormat="1" ht="14.25" hidden="1">
      <c r="A68" s="12"/>
      <c r="B68" s="12"/>
      <c r="D68" s="96"/>
      <c r="E68" s="96">
        <f>E64+E61+E55+E48+E42+E36</f>
        <v>3676247.49</v>
      </c>
      <c r="F68" s="96">
        <f>F64+F61+F55+F48+F42+F36</f>
        <v>3881907.33</v>
      </c>
      <c r="G68" s="96">
        <f>G64+G61+G55+G48+G42+G36</f>
        <v>4772907.82</v>
      </c>
      <c r="H68" s="96">
        <f>SUM(H37:H66)</f>
        <v>100.00004381303052</v>
      </c>
    </row>
    <row r="69" spans="1:7" s="94" customFormat="1" ht="14.25" hidden="1">
      <c r="A69" s="12"/>
      <c r="B69" s="12"/>
      <c r="D69" s="96"/>
      <c r="E69" s="96">
        <f>E68-E30</f>
        <v>0.4900000002235174</v>
      </c>
      <c r="F69" s="96">
        <f>F68-F30</f>
        <v>0.0400000000372529</v>
      </c>
      <c r="G69" s="96">
        <f>G68-G30</f>
        <v>-0.4699999997392297</v>
      </c>
    </row>
    <row r="70" spans="1:7" s="94" customFormat="1" ht="14.25">
      <c r="A70" s="12"/>
      <c r="B70" s="12"/>
      <c r="F70" s="96"/>
      <c r="G70" s="96"/>
    </row>
    <row r="71" spans="1:7" s="94" customFormat="1" ht="14.25">
      <c r="A71" s="12"/>
      <c r="B71" s="12"/>
      <c r="F71" s="96"/>
      <c r="G71" s="96"/>
    </row>
    <row r="72" spans="1:7" s="94" customFormat="1" ht="14.25">
      <c r="A72" s="12"/>
      <c r="B72" s="12"/>
      <c r="F72" s="96"/>
      <c r="G72" s="96"/>
    </row>
    <row r="73" spans="1:7" s="94" customFormat="1" ht="14.25">
      <c r="A73" s="12"/>
      <c r="B73" s="12"/>
      <c r="F73" s="96"/>
      <c r="G73" s="96"/>
    </row>
    <row r="74" spans="1:7" s="94" customFormat="1" ht="14.25">
      <c r="A74" s="12"/>
      <c r="B74" s="26"/>
      <c r="F74" s="96"/>
      <c r="G74" s="96"/>
    </row>
    <row r="75" spans="1:7" s="94" customFormat="1" ht="14.25">
      <c r="A75" s="12"/>
      <c r="B75" s="26"/>
      <c r="F75" s="96"/>
      <c r="G75" s="96"/>
    </row>
    <row r="76" spans="1:7" s="131" customFormat="1" ht="14.25">
      <c r="A76" s="26"/>
      <c r="B76" s="26"/>
      <c r="F76" s="132"/>
      <c r="G76" s="132"/>
    </row>
    <row r="77" spans="1:7" s="94" customFormat="1" ht="14.25">
      <c r="A77" s="12"/>
      <c r="B77" s="26"/>
      <c r="F77" s="96"/>
      <c r="G77" s="96"/>
    </row>
    <row r="78" spans="1:7" s="94" customFormat="1" ht="14.25">
      <c r="A78" s="12"/>
      <c r="B78" s="26"/>
      <c r="F78" s="96"/>
      <c r="G78" s="96"/>
    </row>
    <row r="79" spans="1:7" s="131" customFormat="1" ht="14.25">
      <c r="A79" s="26"/>
      <c r="B79" s="26"/>
      <c r="F79" s="132"/>
      <c r="G79" s="132"/>
    </row>
    <row r="80" spans="1:7" s="94" customFormat="1" ht="14.25">
      <c r="A80" s="12"/>
      <c r="B80" s="26"/>
      <c r="F80" s="96"/>
      <c r="G80" s="96"/>
    </row>
    <row r="81" spans="1:7" s="131" customFormat="1" ht="14.25">
      <c r="A81" s="26"/>
      <c r="B81" s="26"/>
      <c r="F81" s="132"/>
      <c r="G81" s="132"/>
    </row>
    <row r="82" spans="1:7" s="94" customFormat="1" ht="14.25">
      <c r="A82" s="12"/>
      <c r="B82" s="26"/>
      <c r="F82" s="96"/>
      <c r="G82" s="96"/>
    </row>
    <row r="83" spans="1:7" s="94" customFormat="1" ht="14.25">
      <c r="A83" s="12"/>
      <c r="B83" s="26"/>
      <c r="F83" s="96"/>
      <c r="G83" s="96"/>
    </row>
    <row r="84" spans="1:7" s="131" customFormat="1" ht="14.25">
      <c r="A84" s="14"/>
      <c r="B84" s="14"/>
      <c r="F84" s="132"/>
      <c r="G84" s="132"/>
    </row>
    <row r="85" spans="1:7" s="131" customFormat="1" ht="14.25">
      <c r="A85" s="11"/>
      <c r="B85" s="11"/>
      <c r="F85" s="132"/>
      <c r="G85" s="132"/>
    </row>
    <row r="86" spans="1:7" s="94" customFormat="1" ht="14.25">
      <c r="A86" s="15"/>
      <c r="B86" s="15"/>
      <c r="F86" s="96"/>
      <c r="G86" s="96"/>
    </row>
    <row r="87" spans="1:7" s="131" customFormat="1" ht="14.25">
      <c r="A87" s="11"/>
      <c r="B87" s="11"/>
      <c r="D87" s="78"/>
      <c r="F87" s="132"/>
      <c r="G87" s="78"/>
    </row>
    <row r="88" spans="1:12" ht="14.25">
      <c r="A88" s="15"/>
      <c r="B88" s="15"/>
      <c r="D88" s="103"/>
      <c r="E88"/>
      <c r="F88" s="103"/>
      <c r="G88" s="103"/>
      <c r="K88"/>
      <c r="L88"/>
    </row>
    <row r="89" spans="1:12" ht="14.25">
      <c r="A89" s="15"/>
      <c r="B89" s="15"/>
      <c r="D89" s="103"/>
      <c r="E89"/>
      <c r="F89" s="103"/>
      <c r="G89" s="103"/>
      <c r="K89"/>
      <c r="L89"/>
    </row>
    <row r="90" spans="1:12" ht="14.25">
      <c r="A90" s="15"/>
      <c r="B90" s="15"/>
      <c r="D90" s="103"/>
      <c r="E90"/>
      <c r="F90" s="103"/>
      <c r="G90" s="103"/>
      <c r="K90"/>
      <c r="L90"/>
    </row>
    <row r="91" spans="1:12" ht="14.25">
      <c r="A91" s="15"/>
      <c r="B91" s="15"/>
      <c r="D91" s="103"/>
      <c r="E91"/>
      <c r="F91" s="103"/>
      <c r="G91" s="103"/>
      <c r="K91"/>
      <c r="L91"/>
    </row>
    <row r="92" spans="1:12" ht="14.25">
      <c r="A92" s="15"/>
      <c r="B92" s="15"/>
      <c r="D92" s="103"/>
      <c r="E92"/>
      <c r="F92" s="103"/>
      <c r="G92" s="103"/>
      <c r="K92"/>
      <c r="L92"/>
    </row>
    <row r="93" spans="1:12" ht="14.25">
      <c r="A93" s="15"/>
      <c r="B93" s="15"/>
      <c r="D93" s="103"/>
      <c r="E93"/>
      <c r="F93" s="103"/>
      <c r="G93" s="103"/>
      <c r="K93"/>
      <c r="L93"/>
    </row>
    <row r="94" spans="1:12" ht="14.25">
      <c r="A94" s="15"/>
      <c r="B94" s="15"/>
      <c r="E94"/>
      <c r="F94" s="103"/>
      <c r="G94" s="103"/>
      <c r="K94"/>
      <c r="L94"/>
    </row>
    <row r="95" spans="1:12" ht="14.25">
      <c r="A95" s="15"/>
      <c r="B95" s="15"/>
      <c r="E95"/>
      <c r="F95" s="103"/>
      <c r="G95" s="103"/>
      <c r="K95"/>
      <c r="L95"/>
    </row>
    <row r="96" spans="1:12" ht="14.25">
      <c r="A96" s="15"/>
      <c r="B96" s="15"/>
      <c r="E96"/>
      <c r="F96" s="103"/>
      <c r="G96" s="103"/>
      <c r="K96"/>
      <c r="L96"/>
    </row>
    <row r="97" spans="1:12" ht="14.25">
      <c r="A97" s="115"/>
      <c r="B97" s="115"/>
      <c r="D97" s="92"/>
      <c r="E97" s="117"/>
      <c r="F97" s="103"/>
      <c r="G97" s="103"/>
      <c r="K97"/>
      <c r="L97"/>
    </row>
    <row r="98" spans="6:7" ht="14.25">
      <c r="F98" s="118"/>
      <c r="G98" s="118"/>
    </row>
    <row r="99" spans="5:12" s="94" customFormat="1" ht="14.25" hidden="1">
      <c r="E99" s="119"/>
      <c r="F99" s="119"/>
      <c r="G99" s="119"/>
      <c r="J99" s="95"/>
      <c r="K99" s="96"/>
      <c r="L99" s="96"/>
    </row>
    <row r="100" spans="5:20" s="94" customFormat="1" ht="14.25" hidden="1">
      <c r="E100" s="119"/>
      <c r="F100" s="119"/>
      <c r="G100" s="119"/>
      <c r="H100" s="95"/>
      <c r="K100" s="96"/>
      <c r="L100" s="96"/>
      <c r="T100" s="95"/>
    </row>
    <row r="101" spans="4:12" s="94" customFormat="1" ht="14.25" hidden="1">
      <c r="D101" s="95"/>
      <c r="E101" s="119"/>
      <c r="F101" s="119"/>
      <c r="G101" s="119"/>
      <c r="K101" s="96"/>
      <c r="L101" s="96"/>
    </row>
    <row r="102" spans="5:12" s="94" customFormat="1" ht="14.25" hidden="1">
      <c r="E102" s="119"/>
      <c r="F102" s="119"/>
      <c r="G102" s="119"/>
      <c r="K102" s="96"/>
      <c r="L102" s="96"/>
    </row>
    <row r="103" spans="5:12" s="94" customFormat="1" ht="14.25" hidden="1">
      <c r="E103" s="119"/>
      <c r="F103" s="119"/>
      <c r="G103" s="119"/>
      <c r="K103" s="96"/>
      <c r="L103" s="96"/>
    </row>
    <row r="104" spans="4:12" s="94" customFormat="1" ht="14.25" hidden="1">
      <c r="D104" s="95"/>
      <c r="E104" s="119"/>
      <c r="F104" s="119"/>
      <c r="G104" s="119"/>
      <c r="K104" s="96"/>
      <c r="L104" s="96"/>
    </row>
    <row r="105" spans="4:7" ht="14.25" hidden="1">
      <c r="D105" s="94"/>
      <c r="E105" s="112"/>
      <c r="F105" s="112"/>
      <c r="G105" s="112"/>
    </row>
    <row r="106" spans="5:7" ht="14.25" hidden="1">
      <c r="E106" s="112"/>
      <c r="F106" s="112"/>
      <c r="G106" s="112"/>
    </row>
    <row r="107" ht="14.25" hidden="1">
      <c r="E107" s="112"/>
    </row>
    <row r="108" ht="14.25" hidden="1">
      <c r="E108" s="112"/>
    </row>
    <row r="109" spans="6:7" ht="14.25" hidden="1">
      <c r="F109" s="112"/>
      <c r="G109" s="112"/>
    </row>
    <row r="110" spans="5:6" ht="14.25">
      <c r="E110" s="112"/>
      <c r="F110" s="112"/>
    </row>
    <row r="111" spans="6:7" ht="14.25">
      <c r="F111" s="112"/>
      <c r="G111" s="112"/>
    </row>
    <row r="113" spans="5:6" ht="14.25">
      <c r="E113" s="112"/>
      <c r="F113" s="112"/>
    </row>
    <row r="114" spans="5:6" ht="14.25">
      <c r="E114" s="112"/>
      <c r="F114" s="112"/>
    </row>
    <row r="115" ht="14.25">
      <c r="F115" s="112"/>
    </row>
    <row r="116" ht="14.25">
      <c r="F116" s="112"/>
    </row>
  </sheetData>
  <sheetProtection/>
  <mergeCells count="5">
    <mergeCell ref="A33:H33"/>
    <mergeCell ref="A1:G1"/>
    <mergeCell ref="A3:G3"/>
    <mergeCell ref="A5:G5"/>
    <mergeCell ref="A7:H7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37.7109375" style="0" customWidth="1"/>
    <col min="2" max="3" width="25.28125" style="0" hidden="1" customWidth="1"/>
    <col min="4" max="6" width="25.28125" style="0" customWidth="1"/>
  </cols>
  <sheetData>
    <row r="1" spans="1:6" ht="42" customHeight="1">
      <c r="A1" s="180" t="s">
        <v>34</v>
      </c>
      <c r="B1" s="180"/>
      <c r="C1" s="180"/>
      <c r="D1" s="180"/>
      <c r="E1" s="180"/>
      <c r="F1" s="180"/>
    </row>
    <row r="2" spans="1:6" ht="18" customHeight="1">
      <c r="A2" s="4"/>
      <c r="B2" s="4"/>
      <c r="C2" s="4"/>
      <c r="D2" s="4"/>
      <c r="E2" s="4"/>
      <c r="F2" s="4"/>
    </row>
    <row r="3" spans="1:6" ht="15">
      <c r="A3" s="180" t="s">
        <v>19</v>
      </c>
      <c r="B3" s="180"/>
      <c r="C3" s="180"/>
      <c r="D3" s="180"/>
      <c r="E3" s="181"/>
      <c r="F3" s="181"/>
    </row>
    <row r="4" spans="1:6" ht="17.25">
      <c r="A4" s="4"/>
      <c r="B4" s="4"/>
      <c r="C4" s="4"/>
      <c r="D4" s="4"/>
      <c r="E4" s="5"/>
      <c r="F4" s="5"/>
    </row>
    <row r="5" spans="1:6" ht="18" customHeight="1">
      <c r="A5" s="180" t="s">
        <v>4</v>
      </c>
      <c r="B5" s="182"/>
      <c r="C5" s="182"/>
      <c r="D5" s="182"/>
      <c r="E5" s="182"/>
      <c r="F5" s="182"/>
    </row>
    <row r="6" spans="1:6" ht="17.25">
      <c r="A6" s="4"/>
      <c r="B6" s="4"/>
      <c r="C6" s="4"/>
      <c r="D6" s="4"/>
      <c r="E6" s="5"/>
      <c r="F6" s="5"/>
    </row>
    <row r="7" spans="1:6" ht="15">
      <c r="A7" s="180" t="s">
        <v>14</v>
      </c>
      <c r="B7" s="205"/>
      <c r="C7" s="205"/>
      <c r="D7" s="205"/>
      <c r="E7" s="205"/>
      <c r="F7" s="205"/>
    </row>
    <row r="8" spans="1:6" ht="17.25">
      <c r="A8" s="4"/>
      <c r="B8" s="4"/>
      <c r="C8" s="4"/>
      <c r="D8" s="4"/>
      <c r="E8" s="5"/>
      <c r="F8" s="5"/>
    </row>
    <row r="9" spans="1:6" ht="26.25">
      <c r="A9" s="20" t="s">
        <v>55</v>
      </c>
      <c r="B9" s="19" t="s">
        <v>37</v>
      </c>
      <c r="C9" s="20" t="s">
        <v>38</v>
      </c>
      <c r="D9" s="20" t="s">
        <v>35</v>
      </c>
      <c r="E9" s="20" t="s">
        <v>28</v>
      </c>
      <c r="F9" s="20" t="s">
        <v>36</v>
      </c>
    </row>
    <row r="10" spans="1:6" ht="15.75" customHeight="1">
      <c r="A10" s="11" t="s">
        <v>15</v>
      </c>
      <c r="B10" s="8"/>
      <c r="C10" s="9"/>
      <c r="D10" s="9"/>
      <c r="E10" s="9"/>
      <c r="F10" s="9"/>
    </row>
    <row r="11" spans="1:6" s="72" customFormat="1" ht="15.75" customHeight="1">
      <c r="A11" s="11" t="s">
        <v>99</v>
      </c>
      <c r="B11" s="122"/>
      <c r="C11" s="70"/>
      <c r="D11" s="70">
        <f>D12</f>
        <v>3676247</v>
      </c>
      <c r="E11" s="70">
        <f>E12</f>
        <v>3881907</v>
      </c>
      <c r="F11" s="70">
        <f>F12</f>
        <v>4772908</v>
      </c>
    </row>
    <row r="12" spans="1:6" ht="14.25">
      <c r="A12" s="17" t="s">
        <v>100</v>
      </c>
      <c r="B12" s="8"/>
      <c r="C12" s="9"/>
      <c r="D12" s="9">
        <v>3676247</v>
      </c>
      <c r="E12" s="9">
        <v>3881907</v>
      </c>
      <c r="F12" s="9">
        <v>4772908</v>
      </c>
    </row>
    <row r="13" spans="1:6" ht="14.25">
      <c r="A13" s="16"/>
      <c r="B13" s="8"/>
      <c r="C13" s="9"/>
      <c r="D13" s="9"/>
      <c r="E13" s="9"/>
      <c r="F13" s="9"/>
    </row>
    <row r="14" spans="1:6" ht="14.25">
      <c r="A14" s="11"/>
      <c r="B14" s="8"/>
      <c r="C14" s="9"/>
      <c r="D14" s="9"/>
      <c r="E14" s="9"/>
      <c r="F14" s="10"/>
    </row>
    <row r="15" spans="1:6" ht="14.25">
      <c r="A15" s="18"/>
      <c r="B15" s="8"/>
      <c r="C15" s="9"/>
      <c r="D15" s="9"/>
      <c r="E15" s="9"/>
      <c r="F15" s="10"/>
    </row>
  </sheetData>
  <sheetProtection/>
  <mergeCells count="4">
    <mergeCell ref="A1:F1"/>
    <mergeCell ref="A3:F3"/>
    <mergeCell ref="A5:F5"/>
    <mergeCell ref="A7:F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25.28125" style="0" customWidth="1"/>
    <col min="4" max="5" width="25.28125" style="0" hidden="1" customWidth="1"/>
    <col min="6" max="8" width="25.28125" style="0" customWidth="1"/>
  </cols>
  <sheetData>
    <row r="1" spans="1:8" ht="42" customHeight="1">
      <c r="A1" s="180" t="s">
        <v>34</v>
      </c>
      <c r="B1" s="180"/>
      <c r="C1" s="180"/>
      <c r="D1" s="180"/>
      <c r="E1" s="180"/>
      <c r="F1" s="180"/>
      <c r="G1" s="180"/>
      <c r="H1" s="180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180" t="s">
        <v>19</v>
      </c>
      <c r="B3" s="180"/>
      <c r="C3" s="180"/>
      <c r="D3" s="180"/>
      <c r="E3" s="180"/>
      <c r="F3" s="180"/>
      <c r="G3" s="180"/>
      <c r="H3" s="180"/>
    </row>
    <row r="4" spans="1:8" ht="17.25">
      <c r="A4" s="4"/>
      <c r="B4" s="4"/>
      <c r="C4" s="4"/>
      <c r="D4" s="4"/>
      <c r="E4" s="4"/>
      <c r="F4" s="4"/>
      <c r="G4" s="5"/>
      <c r="H4" s="5"/>
    </row>
    <row r="5" spans="1:8" ht="18" customHeight="1">
      <c r="A5" s="180" t="s">
        <v>60</v>
      </c>
      <c r="B5" s="180"/>
      <c r="C5" s="180"/>
      <c r="D5" s="180"/>
      <c r="E5" s="180"/>
      <c r="F5" s="180"/>
      <c r="G5" s="180"/>
      <c r="H5" s="180"/>
    </row>
    <row r="6" spans="1:8" ht="17.25">
      <c r="A6" s="4"/>
      <c r="B6" s="4"/>
      <c r="C6" s="4"/>
      <c r="D6" s="4"/>
      <c r="E6" s="4"/>
      <c r="F6" s="4"/>
      <c r="G6" s="5"/>
      <c r="H6" s="5"/>
    </row>
    <row r="7" spans="1:8" ht="26.25">
      <c r="A7" s="20" t="s">
        <v>5</v>
      </c>
      <c r="B7" s="19" t="s">
        <v>6</v>
      </c>
      <c r="C7" s="19" t="s">
        <v>33</v>
      </c>
      <c r="D7" s="19" t="s">
        <v>37</v>
      </c>
      <c r="E7" s="20" t="s">
        <v>38</v>
      </c>
      <c r="F7" s="20" t="s">
        <v>35</v>
      </c>
      <c r="G7" s="20" t="s">
        <v>28</v>
      </c>
      <c r="H7" s="20" t="s">
        <v>36</v>
      </c>
    </row>
    <row r="8" spans="1:8" ht="14.25">
      <c r="A8" s="37"/>
      <c r="B8" s="38"/>
      <c r="C8" s="36" t="s">
        <v>62</v>
      </c>
      <c r="D8" s="38"/>
      <c r="E8" s="37"/>
      <c r="F8" s="37"/>
      <c r="G8" s="37"/>
      <c r="H8" s="37"/>
    </row>
    <row r="9" spans="1:8" ht="26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ht="14.25">
      <c r="A10" s="11"/>
      <c r="B10" s="15">
        <v>84</v>
      </c>
      <c r="C10" s="15" t="s">
        <v>23</v>
      </c>
      <c r="D10" s="8"/>
      <c r="E10" s="9"/>
      <c r="F10" s="9">
        <v>0</v>
      </c>
      <c r="G10" s="9">
        <v>0</v>
      </c>
      <c r="H10" s="9">
        <v>0</v>
      </c>
    </row>
    <row r="11" spans="1:8" ht="14.25">
      <c r="A11" s="11"/>
      <c r="B11" s="15"/>
      <c r="C11" s="39"/>
      <c r="D11" s="8"/>
      <c r="E11" s="9"/>
      <c r="F11" s="9"/>
      <c r="G11" s="9"/>
      <c r="H11" s="9"/>
    </row>
    <row r="12" spans="1:8" ht="14.25">
      <c r="A12" s="11"/>
      <c r="B12" s="15"/>
      <c r="C12" s="36" t="s">
        <v>65</v>
      </c>
      <c r="D12" s="8"/>
      <c r="E12" s="9"/>
      <c r="F12" s="9"/>
      <c r="G12" s="9"/>
      <c r="H12" s="9"/>
    </row>
    <row r="13" spans="1:8" ht="26.25">
      <c r="A13" s="14">
        <v>5</v>
      </c>
      <c r="B13" s="14"/>
      <c r="C13" s="24" t="s">
        <v>17</v>
      </c>
      <c r="D13" s="8"/>
      <c r="E13" s="9"/>
      <c r="F13" s="9"/>
      <c r="G13" s="9"/>
      <c r="H13" s="9"/>
    </row>
    <row r="14" spans="1:8" ht="26.25">
      <c r="A14" s="15"/>
      <c r="B14" s="15">
        <v>54</v>
      </c>
      <c r="C14" s="25" t="s">
        <v>24</v>
      </c>
      <c r="D14" s="8"/>
      <c r="E14" s="9"/>
      <c r="F14" s="9">
        <v>0</v>
      </c>
      <c r="G14" s="9">
        <v>0</v>
      </c>
      <c r="H14" s="10">
        <v>0</v>
      </c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5.28125" style="0" customWidth="1"/>
    <col min="2" max="3" width="25.28125" style="0" hidden="1" customWidth="1"/>
    <col min="4" max="6" width="25.28125" style="0" customWidth="1"/>
  </cols>
  <sheetData>
    <row r="1" spans="1:6" ht="42" customHeight="1">
      <c r="A1" s="180" t="s">
        <v>34</v>
      </c>
      <c r="B1" s="180"/>
      <c r="C1" s="180"/>
      <c r="D1" s="180"/>
      <c r="E1" s="180"/>
      <c r="F1" s="180"/>
    </row>
    <row r="2" spans="1:6" ht="18" customHeight="1">
      <c r="A2" s="4"/>
      <c r="B2" s="4"/>
      <c r="C2" s="4"/>
      <c r="D2" s="4"/>
      <c r="E2" s="4"/>
      <c r="F2" s="4"/>
    </row>
    <row r="3" spans="1:6" ht="15.75" customHeight="1">
      <c r="A3" s="180" t="s">
        <v>19</v>
      </c>
      <c r="B3" s="180"/>
      <c r="C3" s="180"/>
      <c r="D3" s="180"/>
      <c r="E3" s="180"/>
      <c r="F3" s="180"/>
    </row>
    <row r="4" spans="1:6" ht="17.25">
      <c r="A4" s="4"/>
      <c r="B4" s="4"/>
      <c r="C4" s="4"/>
      <c r="D4" s="4"/>
      <c r="E4" s="5"/>
      <c r="F4" s="5"/>
    </row>
    <row r="5" spans="1:6" ht="18" customHeight="1">
      <c r="A5" s="180" t="s">
        <v>61</v>
      </c>
      <c r="B5" s="180"/>
      <c r="C5" s="180"/>
      <c r="D5" s="180"/>
      <c r="E5" s="180"/>
      <c r="F5" s="180"/>
    </row>
    <row r="6" spans="1:6" ht="17.25">
      <c r="A6" s="4"/>
      <c r="B6" s="4"/>
      <c r="C6" s="4"/>
      <c r="D6" s="4"/>
      <c r="E6" s="5"/>
      <c r="F6" s="5"/>
    </row>
    <row r="7" spans="1:6" ht="26.25">
      <c r="A7" s="19" t="s">
        <v>55</v>
      </c>
      <c r="B7" s="19" t="s">
        <v>37</v>
      </c>
      <c r="C7" s="20" t="s">
        <v>38</v>
      </c>
      <c r="D7" s="20" t="s">
        <v>35</v>
      </c>
      <c r="E7" s="20" t="s">
        <v>28</v>
      </c>
      <c r="F7" s="20" t="s">
        <v>36</v>
      </c>
    </row>
    <row r="8" spans="1:6" ht="14.25">
      <c r="A8" s="11" t="s">
        <v>62</v>
      </c>
      <c r="B8" s="8"/>
      <c r="C8" s="9"/>
      <c r="D8" s="9"/>
      <c r="E8" s="9"/>
      <c r="F8" s="9"/>
    </row>
    <row r="9" spans="1:6" ht="26.25">
      <c r="A9" s="11" t="s">
        <v>63</v>
      </c>
      <c r="B9" s="8"/>
      <c r="C9" s="9"/>
      <c r="D9" s="9"/>
      <c r="E9" s="9"/>
      <c r="F9" s="9"/>
    </row>
    <row r="10" spans="1:6" ht="26.25">
      <c r="A10" s="17" t="s">
        <v>64</v>
      </c>
      <c r="B10" s="8"/>
      <c r="C10" s="9"/>
      <c r="D10" s="9">
        <v>0</v>
      </c>
      <c r="E10" s="9">
        <v>0</v>
      </c>
      <c r="F10" s="9">
        <v>0</v>
      </c>
    </row>
    <row r="11" spans="1:6" ht="14.25">
      <c r="A11" s="17"/>
      <c r="B11" s="8"/>
      <c r="C11" s="9"/>
      <c r="D11" s="9"/>
      <c r="E11" s="9"/>
      <c r="F11" s="9"/>
    </row>
    <row r="12" spans="1:6" ht="14.25">
      <c r="A12" s="11" t="s">
        <v>65</v>
      </c>
      <c r="B12" s="8"/>
      <c r="C12" s="9"/>
      <c r="D12" s="9"/>
      <c r="E12" s="9"/>
      <c r="F12" s="9"/>
    </row>
    <row r="13" spans="1:6" ht="14.25">
      <c r="A13" s="24" t="s">
        <v>56</v>
      </c>
      <c r="B13" s="8"/>
      <c r="C13" s="9"/>
      <c r="D13" s="9"/>
      <c r="E13" s="9"/>
      <c r="F13" s="9"/>
    </row>
    <row r="14" spans="1:6" ht="14.25">
      <c r="A14" s="13" t="s">
        <v>57</v>
      </c>
      <c r="B14" s="8"/>
      <c r="C14" s="9"/>
      <c r="D14" s="9">
        <v>0</v>
      </c>
      <c r="E14" s="9">
        <v>0</v>
      </c>
      <c r="F14" s="10">
        <v>0</v>
      </c>
    </row>
    <row r="15" spans="1:6" ht="14.25">
      <c r="A15" s="24" t="s">
        <v>58</v>
      </c>
      <c r="B15" s="8"/>
      <c r="C15" s="9"/>
      <c r="D15" s="9"/>
      <c r="E15" s="9"/>
      <c r="F15" s="10"/>
    </row>
    <row r="16" spans="1:6" ht="14.25">
      <c r="A16" s="13" t="s">
        <v>59</v>
      </c>
      <c r="B16" s="8"/>
      <c r="C16" s="9"/>
      <c r="D16" s="9">
        <v>0</v>
      </c>
      <c r="E16" s="9">
        <v>0</v>
      </c>
      <c r="F16" s="10">
        <v>0</v>
      </c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zoomScalePageLayoutView="0" workbookViewId="0" topLeftCell="A1">
      <selection activeCell="A104" sqref="A104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5.00390625" style="0" customWidth="1"/>
    <col min="4" max="4" width="39.28125" style="0" customWidth="1"/>
    <col min="5" max="5" width="19.28125" style="0" customWidth="1"/>
    <col min="6" max="6" width="18.57421875" style="0" customWidth="1"/>
    <col min="7" max="7" width="18.28125" style="94" customWidth="1"/>
    <col min="10" max="10" width="9.140625" style="0" bestFit="1" customWidth="1"/>
  </cols>
  <sheetData>
    <row r="1" spans="1:7" ht="42" customHeight="1">
      <c r="A1" s="180" t="s">
        <v>114</v>
      </c>
      <c r="B1" s="180"/>
      <c r="C1" s="180"/>
      <c r="D1" s="180"/>
      <c r="E1" s="180"/>
      <c r="F1" s="180"/>
      <c r="G1" s="180"/>
    </row>
    <row r="2" spans="1:7" ht="17.25">
      <c r="A2" s="4"/>
      <c r="B2" s="4"/>
      <c r="C2" s="4"/>
      <c r="D2" s="4"/>
      <c r="E2" s="4"/>
      <c r="F2" s="5"/>
      <c r="G2" s="69"/>
    </row>
    <row r="3" spans="1:7" ht="18" customHeight="1">
      <c r="A3" s="180" t="s">
        <v>18</v>
      </c>
      <c r="B3" s="182"/>
      <c r="C3" s="182"/>
      <c r="D3" s="182"/>
      <c r="E3" s="182"/>
      <c r="F3" s="182"/>
      <c r="G3" s="182"/>
    </row>
    <row r="4" spans="1:7" ht="17.25">
      <c r="A4" s="4"/>
      <c r="B4" s="4"/>
      <c r="C4" s="4"/>
      <c r="D4" s="4"/>
      <c r="E4" s="4"/>
      <c r="F4" s="5"/>
      <c r="G4" s="69"/>
    </row>
    <row r="5" spans="1:7" ht="33" customHeight="1">
      <c r="A5" s="221" t="s">
        <v>20</v>
      </c>
      <c r="B5" s="222"/>
      <c r="C5" s="223"/>
      <c r="D5" s="19" t="s">
        <v>21</v>
      </c>
      <c r="E5" s="20" t="s">
        <v>35</v>
      </c>
      <c r="F5" s="20" t="s">
        <v>28</v>
      </c>
      <c r="G5" s="135" t="s">
        <v>36</v>
      </c>
    </row>
    <row r="6" spans="1:7" ht="26.25">
      <c r="A6" s="212" t="s">
        <v>75</v>
      </c>
      <c r="B6" s="213"/>
      <c r="C6" s="214"/>
      <c r="D6" s="65" t="s">
        <v>76</v>
      </c>
      <c r="E6" s="70">
        <f>E7+E49+E56+E63+E69+E75+E84+E93</f>
        <v>3676246</v>
      </c>
      <c r="F6" s="70">
        <f>F7+F49+F56+F63+F69+F75+F84+F93</f>
        <v>3881906.55</v>
      </c>
      <c r="G6" s="70">
        <f>G7+G49+G56+G63+G69+G75+G84+G93</f>
        <v>4772908</v>
      </c>
    </row>
    <row r="7" spans="1:7" ht="14.25">
      <c r="A7" s="215" t="s">
        <v>77</v>
      </c>
      <c r="B7" s="216"/>
      <c r="C7" s="217"/>
      <c r="D7" s="147" t="s">
        <v>78</v>
      </c>
      <c r="E7" s="70">
        <f>E9+E16+E24+E34+E41+E43</f>
        <v>3418544</v>
      </c>
      <c r="F7" s="70">
        <f>F9+F16+F24+F34+F41+F43</f>
        <v>3560573</v>
      </c>
      <c r="G7" s="70">
        <f>G9+G16+G24+G34+G41+G43</f>
        <v>4443446</v>
      </c>
    </row>
    <row r="8" spans="1:7" ht="6" customHeight="1">
      <c r="A8" s="136"/>
      <c r="B8" s="64"/>
      <c r="C8" s="65"/>
      <c r="D8" s="65"/>
      <c r="E8" s="70"/>
      <c r="F8" s="70"/>
      <c r="G8" s="70"/>
    </row>
    <row r="9" spans="1:7" ht="14.25">
      <c r="A9" s="206" t="s">
        <v>79</v>
      </c>
      <c r="B9" s="207"/>
      <c r="C9" s="208"/>
      <c r="D9" s="71" t="s">
        <v>89</v>
      </c>
      <c r="E9" s="143">
        <f>E10+E14</f>
        <v>13392</v>
      </c>
      <c r="F9" s="143">
        <f>F10+F14</f>
        <v>13392</v>
      </c>
      <c r="G9" s="143">
        <f>G10+G14</f>
        <v>13392</v>
      </c>
    </row>
    <row r="10" spans="1:7" ht="14.25">
      <c r="A10" s="212">
        <v>3</v>
      </c>
      <c r="B10" s="213"/>
      <c r="C10" s="214"/>
      <c r="D10" s="60" t="s">
        <v>10</v>
      </c>
      <c r="E10" s="70">
        <f>E11+E12+E13</f>
        <v>12392</v>
      </c>
      <c r="F10" s="70">
        <f>F11+F12+F13</f>
        <v>10142</v>
      </c>
      <c r="G10" s="70">
        <f>G11+G12+G13</f>
        <v>13392</v>
      </c>
    </row>
    <row r="11" spans="1:7" ht="14.25">
      <c r="A11" s="209">
        <v>31</v>
      </c>
      <c r="B11" s="210"/>
      <c r="C11" s="211"/>
      <c r="D11" s="60" t="s">
        <v>11</v>
      </c>
      <c r="E11" s="9">
        <v>2862</v>
      </c>
      <c r="F11" s="9">
        <v>2862</v>
      </c>
      <c r="G11" s="70">
        <v>2862</v>
      </c>
    </row>
    <row r="12" spans="1:7" ht="14.25">
      <c r="A12" s="209">
        <v>32</v>
      </c>
      <c r="B12" s="210"/>
      <c r="C12" s="211"/>
      <c r="D12" s="60" t="s">
        <v>22</v>
      </c>
      <c r="E12" s="9">
        <v>7830</v>
      </c>
      <c r="F12" s="9">
        <v>7280</v>
      </c>
      <c r="G12" s="9">
        <v>10530</v>
      </c>
    </row>
    <row r="13" spans="1:7" ht="14.25">
      <c r="A13" s="61">
        <v>38</v>
      </c>
      <c r="B13" s="62"/>
      <c r="C13" s="63"/>
      <c r="D13" s="84" t="s">
        <v>84</v>
      </c>
      <c r="E13" s="9">
        <v>1700</v>
      </c>
      <c r="F13" s="9">
        <v>0</v>
      </c>
      <c r="G13" s="9">
        <v>0</v>
      </c>
    </row>
    <row r="14" spans="1:7" ht="14.25">
      <c r="A14" s="74">
        <v>4</v>
      </c>
      <c r="B14" s="75"/>
      <c r="C14" s="76"/>
      <c r="D14" s="77" t="s">
        <v>12</v>
      </c>
      <c r="E14" s="70">
        <f>E15</f>
        <v>1000</v>
      </c>
      <c r="F14" s="70">
        <f>F15</f>
        <v>3250</v>
      </c>
      <c r="G14" s="70">
        <f>G15</f>
        <v>0</v>
      </c>
    </row>
    <row r="15" spans="1:7" ht="14.25">
      <c r="A15" s="61">
        <v>42</v>
      </c>
      <c r="B15" s="62"/>
      <c r="C15" s="63"/>
      <c r="D15" s="80" t="s">
        <v>32</v>
      </c>
      <c r="E15" s="9">
        <v>1000</v>
      </c>
      <c r="F15" s="9">
        <v>3250</v>
      </c>
      <c r="G15" s="9">
        <v>0</v>
      </c>
    </row>
    <row r="16" spans="1:7" s="145" customFormat="1" ht="14.25">
      <c r="A16" s="206" t="s">
        <v>79</v>
      </c>
      <c r="B16" s="207"/>
      <c r="C16" s="208"/>
      <c r="D16" s="71" t="s">
        <v>80</v>
      </c>
      <c r="E16" s="143">
        <f>E17+E21</f>
        <v>980000</v>
      </c>
      <c r="F16" s="143">
        <f>F17+F21</f>
        <v>998466</v>
      </c>
      <c r="G16" s="143">
        <f>G17+G21</f>
        <v>1010000</v>
      </c>
    </row>
    <row r="17" spans="1:7" s="72" customFormat="1" ht="14.25">
      <c r="A17" s="212">
        <v>3</v>
      </c>
      <c r="B17" s="213"/>
      <c r="C17" s="214"/>
      <c r="D17" s="65" t="s">
        <v>10</v>
      </c>
      <c r="E17" s="140">
        <f>SUM(E18:E20)</f>
        <v>928981</v>
      </c>
      <c r="F17" s="140">
        <f>SUM(F18:F20)</f>
        <v>865627</v>
      </c>
      <c r="G17" s="142">
        <f>SUM(G18:G20)</f>
        <v>183556</v>
      </c>
    </row>
    <row r="18" spans="1:7" ht="14.25">
      <c r="A18" s="209">
        <v>31</v>
      </c>
      <c r="B18" s="210"/>
      <c r="C18" s="211"/>
      <c r="D18" s="60" t="s">
        <v>144</v>
      </c>
      <c r="E18" s="73">
        <v>294231</v>
      </c>
      <c r="F18" s="9">
        <v>325392</v>
      </c>
      <c r="G18" s="9">
        <v>124356</v>
      </c>
    </row>
    <row r="19" spans="1:7" ht="14.25">
      <c r="A19" s="209">
        <v>32</v>
      </c>
      <c r="B19" s="210"/>
      <c r="C19" s="211"/>
      <c r="D19" s="60" t="s">
        <v>22</v>
      </c>
      <c r="E19" s="73">
        <v>632072</v>
      </c>
      <c r="F19" s="9">
        <v>537289</v>
      </c>
      <c r="G19" s="9">
        <v>56047</v>
      </c>
    </row>
    <row r="20" spans="1:7" ht="14.25">
      <c r="A20" s="61">
        <v>34</v>
      </c>
      <c r="B20" s="62"/>
      <c r="C20" s="63"/>
      <c r="D20" s="39" t="s">
        <v>81</v>
      </c>
      <c r="E20" s="73">
        <v>2678</v>
      </c>
      <c r="F20" s="9">
        <v>2946</v>
      </c>
      <c r="G20" s="9">
        <v>3153</v>
      </c>
    </row>
    <row r="21" spans="1:7" s="72" customFormat="1" ht="19.5" customHeight="1">
      <c r="A21" s="74">
        <v>4</v>
      </c>
      <c r="B21" s="75"/>
      <c r="C21" s="76"/>
      <c r="D21" s="77" t="s">
        <v>12</v>
      </c>
      <c r="E21" s="78">
        <f>E22+E23</f>
        <v>51019</v>
      </c>
      <c r="F21" s="78">
        <f>F22+F23</f>
        <v>132839</v>
      </c>
      <c r="G21" s="78">
        <f>G22+G23</f>
        <v>826444</v>
      </c>
    </row>
    <row r="22" spans="1:7" ht="12.75" customHeight="1">
      <c r="A22" s="61">
        <v>41</v>
      </c>
      <c r="B22" s="62"/>
      <c r="C22" s="63"/>
      <c r="D22" s="139" t="s">
        <v>13</v>
      </c>
      <c r="E22" s="9">
        <v>0</v>
      </c>
      <c r="F22" s="9">
        <v>0</v>
      </c>
      <c r="G22" s="10">
        <v>0</v>
      </c>
    </row>
    <row r="23" spans="1:7" ht="15.75" customHeight="1">
      <c r="A23" s="61">
        <v>42</v>
      </c>
      <c r="B23" s="62"/>
      <c r="C23" s="63"/>
      <c r="D23" s="80" t="s">
        <v>32</v>
      </c>
      <c r="E23" s="9">
        <v>51019</v>
      </c>
      <c r="F23" s="73">
        <v>132839</v>
      </c>
      <c r="G23" s="81">
        <v>826444</v>
      </c>
    </row>
    <row r="24" spans="1:7" s="145" customFormat="1" ht="14.25">
      <c r="A24" s="206" t="s">
        <v>79</v>
      </c>
      <c r="B24" s="207"/>
      <c r="C24" s="208"/>
      <c r="D24" s="83" t="s">
        <v>82</v>
      </c>
      <c r="E24" s="144">
        <f>E25+E31</f>
        <v>2295118</v>
      </c>
      <c r="F24" s="144">
        <f>F25+F31</f>
        <v>2482370</v>
      </c>
      <c r="G24" s="143">
        <f>G25+G31</f>
        <v>3344117</v>
      </c>
    </row>
    <row r="25" spans="1:7" s="72" customFormat="1" ht="14.25">
      <c r="A25" s="212">
        <v>3</v>
      </c>
      <c r="B25" s="213"/>
      <c r="C25" s="214"/>
      <c r="D25" s="60" t="s">
        <v>10</v>
      </c>
      <c r="E25" s="140">
        <f>SUM(E26:E30)</f>
        <v>2292068</v>
      </c>
      <c r="F25" s="141">
        <f>SUM(F26:F30)</f>
        <v>2482370</v>
      </c>
      <c r="G25" s="142">
        <f>SUM(G26:G30)</f>
        <v>3344117</v>
      </c>
    </row>
    <row r="26" spans="1:7" ht="14.25">
      <c r="A26" s="209">
        <v>31</v>
      </c>
      <c r="B26" s="210"/>
      <c r="C26" s="211"/>
      <c r="D26" s="60" t="s">
        <v>11</v>
      </c>
      <c r="E26" s="73">
        <v>1749973</v>
      </c>
      <c r="F26" s="73">
        <v>1866116</v>
      </c>
      <c r="G26" s="81">
        <v>2184342</v>
      </c>
    </row>
    <row r="27" spans="1:7" ht="14.25">
      <c r="A27" s="209">
        <v>32</v>
      </c>
      <c r="B27" s="210"/>
      <c r="C27" s="211"/>
      <c r="D27" s="60" t="s">
        <v>22</v>
      </c>
      <c r="E27" s="73">
        <v>482363</v>
      </c>
      <c r="F27" s="73">
        <v>616247</v>
      </c>
      <c r="G27" s="81">
        <v>1159768</v>
      </c>
    </row>
    <row r="28" spans="1:7" ht="14.25">
      <c r="A28" s="61">
        <v>34</v>
      </c>
      <c r="B28" s="62"/>
      <c r="C28" s="63"/>
      <c r="D28" s="39" t="s">
        <v>81</v>
      </c>
      <c r="E28" s="9">
        <v>7</v>
      </c>
      <c r="F28" s="9">
        <v>7</v>
      </c>
      <c r="G28" s="10">
        <v>7</v>
      </c>
    </row>
    <row r="29" spans="1:7" ht="14.25">
      <c r="A29" s="61">
        <v>36</v>
      </c>
      <c r="B29" s="62"/>
      <c r="C29" s="63"/>
      <c r="D29" s="84" t="s">
        <v>83</v>
      </c>
      <c r="E29" s="9">
        <v>0</v>
      </c>
      <c r="F29" s="9">
        <v>0</v>
      </c>
      <c r="G29" s="10">
        <v>0</v>
      </c>
    </row>
    <row r="30" spans="1:7" ht="14.25">
      <c r="A30" s="61">
        <v>38</v>
      </c>
      <c r="B30" s="62"/>
      <c r="C30" s="63"/>
      <c r="D30" s="84" t="s">
        <v>84</v>
      </c>
      <c r="E30" s="73">
        <v>59725</v>
      </c>
      <c r="F30" s="9">
        <v>0</v>
      </c>
      <c r="G30" s="10">
        <v>0</v>
      </c>
    </row>
    <row r="31" spans="1:7" s="72" customFormat="1" ht="14.25">
      <c r="A31" s="74">
        <v>4</v>
      </c>
      <c r="B31" s="75"/>
      <c r="C31" s="76"/>
      <c r="D31" s="65"/>
      <c r="E31" s="70">
        <f>E32+E33</f>
        <v>3050</v>
      </c>
      <c r="F31" s="70">
        <f>F32+F33</f>
        <v>0</v>
      </c>
      <c r="G31" s="70">
        <f>G32+G33</f>
        <v>0</v>
      </c>
    </row>
    <row r="32" spans="1:7" ht="14.25">
      <c r="A32" s="61">
        <v>41</v>
      </c>
      <c r="B32" s="62"/>
      <c r="C32" s="63"/>
      <c r="D32" s="79" t="s">
        <v>85</v>
      </c>
      <c r="E32" s="9">
        <v>0</v>
      </c>
      <c r="F32" s="9">
        <v>0</v>
      </c>
      <c r="G32" s="10">
        <v>0</v>
      </c>
    </row>
    <row r="33" spans="1:7" ht="14.25">
      <c r="A33" s="61">
        <v>42</v>
      </c>
      <c r="B33" s="62"/>
      <c r="C33" s="63"/>
      <c r="D33" s="80" t="s">
        <v>32</v>
      </c>
      <c r="E33" s="73">
        <v>3050</v>
      </c>
      <c r="F33" s="9">
        <v>0</v>
      </c>
      <c r="G33" s="10">
        <v>0</v>
      </c>
    </row>
    <row r="34" spans="1:7" ht="14.25">
      <c r="A34" s="206" t="s">
        <v>79</v>
      </c>
      <c r="B34" s="207"/>
      <c r="C34" s="208"/>
      <c r="D34" s="83" t="s">
        <v>91</v>
      </c>
      <c r="E34" s="143">
        <f>E35+E38</f>
        <v>113088</v>
      </c>
      <c r="F34" s="78">
        <f>F35+F38</f>
        <v>59938</v>
      </c>
      <c r="G34" s="70">
        <f>G35+G38</f>
        <v>58991</v>
      </c>
    </row>
    <row r="35" spans="1:7" s="72" customFormat="1" ht="14.25">
      <c r="A35" s="74">
        <v>3</v>
      </c>
      <c r="B35" s="75"/>
      <c r="C35" s="76"/>
      <c r="D35" s="60" t="s">
        <v>10</v>
      </c>
      <c r="E35" s="70">
        <f>SUM(E36:E37)</f>
        <v>58008</v>
      </c>
      <c r="F35" s="78">
        <f>SUM(F36:F37)</f>
        <v>59938</v>
      </c>
      <c r="G35" s="70">
        <f>SUM(G36:G37)</f>
        <v>58991</v>
      </c>
    </row>
    <row r="36" spans="1:7" ht="14.25">
      <c r="A36" s="61">
        <v>31</v>
      </c>
      <c r="B36" s="62"/>
      <c r="C36" s="63"/>
      <c r="D36" s="60" t="s">
        <v>11</v>
      </c>
      <c r="E36" s="73">
        <v>56608</v>
      </c>
      <c r="F36" s="73">
        <v>57438</v>
      </c>
      <c r="G36" s="81">
        <v>56813</v>
      </c>
    </row>
    <row r="37" spans="1:7" ht="14.25">
      <c r="A37" s="61">
        <v>32</v>
      </c>
      <c r="B37" s="62"/>
      <c r="C37" s="63"/>
      <c r="D37" s="60" t="s">
        <v>22</v>
      </c>
      <c r="E37" s="9">
        <v>1400</v>
      </c>
      <c r="F37" s="73">
        <v>2500</v>
      </c>
      <c r="G37" s="81">
        <v>2178</v>
      </c>
    </row>
    <row r="38" spans="1:7" ht="14.25">
      <c r="A38" s="61">
        <v>4</v>
      </c>
      <c r="B38" s="62"/>
      <c r="C38" s="63"/>
      <c r="D38" s="84"/>
      <c r="E38" s="9">
        <f>E39</f>
        <v>55080</v>
      </c>
      <c r="F38" s="9">
        <f>F39</f>
        <v>0</v>
      </c>
      <c r="G38" s="9">
        <f>G39</f>
        <v>0</v>
      </c>
    </row>
    <row r="39" spans="1:7" ht="14.25">
      <c r="A39" s="61">
        <v>42</v>
      </c>
      <c r="B39" s="62"/>
      <c r="C39" s="63"/>
      <c r="D39" s="80" t="s">
        <v>32</v>
      </c>
      <c r="E39" s="9">
        <v>55080</v>
      </c>
      <c r="F39" s="9">
        <v>0</v>
      </c>
      <c r="G39" s="10">
        <v>0</v>
      </c>
    </row>
    <row r="40" spans="1:7" s="145" customFormat="1" ht="14.25">
      <c r="A40" s="206" t="s">
        <v>79</v>
      </c>
      <c r="B40" s="207"/>
      <c r="C40" s="208"/>
      <c r="D40" s="85" t="s">
        <v>145</v>
      </c>
      <c r="E40" s="143">
        <f>E41</f>
        <v>1000</v>
      </c>
      <c r="F40" s="143">
        <f>F41</f>
        <v>1000</v>
      </c>
      <c r="G40" s="143">
        <f>G41</f>
        <v>1000</v>
      </c>
    </row>
    <row r="41" spans="1:7" s="72" customFormat="1" ht="14.25">
      <c r="A41" s="74">
        <v>3</v>
      </c>
      <c r="B41" s="75"/>
      <c r="C41" s="76"/>
      <c r="D41" s="86"/>
      <c r="E41" s="143">
        <f>E42</f>
        <v>1000</v>
      </c>
      <c r="F41" s="70">
        <f>F42</f>
        <v>1000</v>
      </c>
      <c r="G41" s="70">
        <f>G42</f>
        <v>1000</v>
      </c>
    </row>
    <row r="42" spans="1:7" ht="14.25">
      <c r="A42" s="61">
        <v>32</v>
      </c>
      <c r="B42" s="62"/>
      <c r="C42" s="63"/>
      <c r="D42" s="60" t="s">
        <v>22</v>
      </c>
      <c r="E42" s="73">
        <v>1000</v>
      </c>
      <c r="F42" s="9">
        <v>1000</v>
      </c>
      <c r="G42" s="9">
        <v>1000</v>
      </c>
    </row>
    <row r="43" spans="1:7" s="72" customFormat="1" ht="26.25">
      <c r="A43" s="206" t="s">
        <v>79</v>
      </c>
      <c r="B43" s="207"/>
      <c r="C43" s="208"/>
      <c r="D43" s="85" t="s">
        <v>86</v>
      </c>
      <c r="E43" s="143">
        <f>E44+E46</f>
        <v>15946</v>
      </c>
      <c r="F43" s="70">
        <f>F44+F46</f>
        <v>5407</v>
      </c>
      <c r="G43" s="70">
        <f>G44+G46</f>
        <v>15946</v>
      </c>
    </row>
    <row r="44" spans="1:7" s="72" customFormat="1" ht="14.25">
      <c r="A44" s="74">
        <v>3</v>
      </c>
      <c r="B44" s="75"/>
      <c r="C44" s="76"/>
      <c r="D44" s="60" t="s">
        <v>10</v>
      </c>
      <c r="E44" s="70">
        <f>E45</f>
        <v>0</v>
      </c>
      <c r="F44" s="70">
        <f>F45</f>
        <v>0</v>
      </c>
      <c r="G44" s="70">
        <f>G45</f>
        <v>0</v>
      </c>
    </row>
    <row r="45" spans="1:7" ht="14.25">
      <c r="A45" s="61">
        <v>32</v>
      </c>
      <c r="B45" s="62"/>
      <c r="C45" s="63"/>
      <c r="D45" s="60" t="s">
        <v>22</v>
      </c>
      <c r="E45" s="73">
        <v>0</v>
      </c>
      <c r="F45" s="9">
        <v>0</v>
      </c>
      <c r="G45" s="10">
        <v>0</v>
      </c>
    </row>
    <row r="46" spans="1:7" s="72" customFormat="1" ht="14.25">
      <c r="A46" s="74">
        <v>4</v>
      </c>
      <c r="B46" s="75"/>
      <c r="C46" s="76"/>
      <c r="D46" s="65"/>
      <c r="E46" s="78">
        <f>E47</f>
        <v>15946</v>
      </c>
      <c r="F46" s="78">
        <f>F47</f>
        <v>5407</v>
      </c>
      <c r="G46" s="78">
        <f>G47</f>
        <v>15946</v>
      </c>
    </row>
    <row r="47" spans="1:7" ht="15.75" customHeight="1">
      <c r="A47" s="61">
        <v>42</v>
      </c>
      <c r="B47" s="62"/>
      <c r="C47" s="63"/>
      <c r="D47" s="80" t="s">
        <v>32</v>
      </c>
      <c r="E47" s="73">
        <v>15946</v>
      </c>
      <c r="F47" s="9">
        <v>5407</v>
      </c>
      <c r="G47" s="10">
        <v>15946</v>
      </c>
    </row>
    <row r="48" spans="1:7" ht="14.25">
      <c r="A48" s="61"/>
      <c r="B48" s="62"/>
      <c r="C48" s="63"/>
      <c r="D48" s="60"/>
      <c r="E48" s="9"/>
      <c r="F48" s="9"/>
      <c r="G48" s="10"/>
    </row>
    <row r="49" spans="1:7" s="72" customFormat="1" ht="26.25">
      <c r="A49" s="215" t="s">
        <v>87</v>
      </c>
      <c r="B49" s="216"/>
      <c r="C49" s="217"/>
      <c r="D49" s="148" t="s">
        <v>88</v>
      </c>
      <c r="E49" s="70">
        <f>E50</f>
        <v>31365</v>
      </c>
      <c r="F49" s="70">
        <f>F50</f>
        <v>31365</v>
      </c>
      <c r="G49" s="70">
        <f>G50</f>
        <v>31365</v>
      </c>
    </row>
    <row r="50" spans="1:7" s="72" customFormat="1" ht="14.25">
      <c r="A50" s="206" t="s">
        <v>79</v>
      </c>
      <c r="B50" s="207"/>
      <c r="C50" s="208"/>
      <c r="D50" s="39" t="s">
        <v>89</v>
      </c>
      <c r="E50" s="143">
        <f>E52+E54</f>
        <v>31365</v>
      </c>
      <c r="F50" s="70">
        <f>F52+F54</f>
        <v>31365</v>
      </c>
      <c r="G50" s="70">
        <f>G52+G54</f>
        <v>31365</v>
      </c>
    </row>
    <row r="51" spans="1:7" ht="14.25">
      <c r="A51" s="88">
        <v>3</v>
      </c>
      <c r="B51" s="64"/>
      <c r="C51" s="65"/>
      <c r="D51" s="60" t="s">
        <v>10</v>
      </c>
      <c r="E51" s="9">
        <f>E52</f>
        <v>31365</v>
      </c>
      <c r="F51" s="9">
        <f>F52</f>
        <v>31365</v>
      </c>
      <c r="G51" s="9">
        <f>G52</f>
        <v>24365</v>
      </c>
    </row>
    <row r="52" spans="1:7" ht="14.25">
      <c r="A52" s="89">
        <v>32</v>
      </c>
      <c r="B52" s="59"/>
      <c r="C52" s="60"/>
      <c r="D52" s="60" t="s">
        <v>22</v>
      </c>
      <c r="E52" s="73">
        <v>31365</v>
      </c>
      <c r="F52" s="73">
        <v>31365</v>
      </c>
      <c r="G52" s="73">
        <v>24365</v>
      </c>
    </row>
    <row r="53" spans="1:7" ht="14.25">
      <c r="A53" s="89">
        <v>4</v>
      </c>
      <c r="B53" s="62"/>
      <c r="C53" s="63"/>
      <c r="D53" s="60"/>
      <c r="E53" s="9">
        <f>E54</f>
        <v>0</v>
      </c>
      <c r="F53" s="9">
        <f>F54</f>
        <v>0</v>
      </c>
      <c r="G53" s="9">
        <f>G54</f>
        <v>7000</v>
      </c>
    </row>
    <row r="54" spans="1:7" ht="14.25">
      <c r="A54" s="89">
        <v>42</v>
      </c>
      <c r="B54" s="62"/>
      <c r="C54" s="63"/>
      <c r="D54" s="80" t="s">
        <v>32</v>
      </c>
      <c r="E54" s="73">
        <v>0</v>
      </c>
      <c r="F54" s="73">
        <v>0</v>
      </c>
      <c r="G54" s="81">
        <v>7000</v>
      </c>
    </row>
    <row r="55" spans="1:7" ht="14.25">
      <c r="A55" s="89"/>
      <c r="B55" s="62"/>
      <c r="C55" s="63"/>
      <c r="D55" s="87"/>
      <c r="E55" s="73"/>
      <c r="F55" s="73"/>
      <c r="G55" s="81"/>
    </row>
    <row r="56" spans="1:7" s="72" customFormat="1" ht="26.25">
      <c r="A56" s="215" t="s">
        <v>90</v>
      </c>
      <c r="B56" s="216"/>
      <c r="C56" s="217"/>
      <c r="D56" s="148" t="s">
        <v>137</v>
      </c>
      <c r="E56" s="78">
        <f>E57</f>
        <v>35259</v>
      </c>
      <c r="F56" s="78">
        <f>F57</f>
        <v>38556</v>
      </c>
      <c r="G56" s="78">
        <f>G57</f>
        <v>39166</v>
      </c>
    </row>
    <row r="57" spans="1:7" s="72" customFormat="1" ht="14.25">
      <c r="A57" s="206" t="s">
        <v>79</v>
      </c>
      <c r="B57" s="207"/>
      <c r="C57" s="208"/>
      <c r="D57" s="39" t="s">
        <v>91</v>
      </c>
      <c r="E57" s="70">
        <f>E58</f>
        <v>35259</v>
      </c>
      <c r="F57" s="78">
        <f>F58</f>
        <v>38556</v>
      </c>
      <c r="G57" s="78">
        <f>G58</f>
        <v>39166</v>
      </c>
    </row>
    <row r="58" spans="1:7" ht="14.25">
      <c r="A58" s="88">
        <v>3</v>
      </c>
      <c r="B58" s="64"/>
      <c r="C58" s="65"/>
      <c r="D58" s="60" t="s">
        <v>10</v>
      </c>
      <c r="E58" s="9">
        <f>E59+E60</f>
        <v>35259</v>
      </c>
      <c r="F58" s="73">
        <f>F59+F60</f>
        <v>38556</v>
      </c>
      <c r="G58" s="73">
        <f>G59+G60</f>
        <v>39166</v>
      </c>
    </row>
    <row r="59" spans="1:7" ht="14.25">
      <c r="A59" s="89">
        <v>31</v>
      </c>
      <c r="B59" s="64"/>
      <c r="C59" s="65"/>
      <c r="D59" s="60" t="s">
        <v>11</v>
      </c>
      <c r="E59" s="9">
        <v>34323</v>
      </c>
      <c r="F59" s="73">
        <v>36028</v>
      </c>
      <c r="G59" s="73">
        <v>37899</v>
      </c>
    </row>
    <row r="60" spans="1:7" ht="14.25">
      <c r="A60" s="89">
        <v>32</v>
      </c>
      <c r="B60" s="59"/>
      <c r="C60" s="60"/>
      <c r="D60" s="60" t="s">
        <v>22</v>
      </c>
      <c r="E60" s="73">
        <v>936</v>
      </c>
      <c r="F60" s="73">
        <v>2528</v>
      </c>
      <c r="G60" s="73">
        <v>1267</v>
      </c>
    </row>
    <row r="61" spans="1:7" ht="14.25">
      <c r="A61" s="89"/>
      <c r="B61" s="59"/>
      <c r="C61" s="60"/>
      <c r="D61" s="60"/>
      <c r="E61" s="73"/>
      <c r="F61" s="82"/>
      <c r="G61" s="82"/>
    </row>
    <row r="62" spans="1:7" ht="14.25">
      <c r="A62" s="89"/>
      <c r="B62" s="59"/>
      <c r="C62" s="60"/>
      <c r="D62" s="60"/>
      <c r="E62" s="73"/>
      <c r="F62" s="82"/>
      <c r="G62" s="82"/>
    </row>
    <row r="63" spans="1:7" s="94" customFormat="1" ht="26.25">
      <c r="A63" s="215" t="s">
        <v>134</v>
      </c>
      <c r="B63" s="216"/>
      <c r="C63" s="217"/>
      <c r="D63" s="148" t="s">
        <v>139</v>
      </c>
      <c r="E63" s="78">
        <f>E64</f>
        <v>31777</v>
      </c>
      <c r="F63" s="78">
        <f>F64</f>
        <v>34901</v>
      </c>
      <c r="G63" s="78">
        <f>G64</f>
        <v>35647</v>
      </c>
    </row>
    <row r="64" spans="1:7" s="94" customFormat="1" ht="14.25">
      <c r="A64" s="206" t="s">
        <v>79</v>
      </c>
      <c r="B64" s="207"/>
      <c r="C64" s="208"/>
      <c r="D64" s="39" t="s">
        <v>91</v>
      </c>
      <c r="E64" s="143">
        <f>E65</f>
        <v>31777</v>
      </c>
      <c r="F64" s="78">
        <f>F65</f>
        <v>34901</v>
      </c>
      <c r="G64" s="78">
        <f>G65</f>
        <v>35647</v>
      </c>
    </row>
    <row r="65" spans="1:7" s="94" customFormat="1" ht="14.25">
      <c r="A65" s="88">
        <v>3</v>
      </c>
      <c r="B65" s="64"/>
      <c r="C65" s="65"/>
      <c r="D65" s="60" t="s">
        <v>10</v>
      </c>
      <c r="E65" s="9">
        <f>E66+E67</f>
        <v>31777</v>
      </c>
      <c r="F65" s="73">
        <f>F66+F67</f>
        <v>34901</v>
      </c>
      <c r="G65" s="73">
        <f>G66+G67</f>
        <v>35647</v>
      </c>
    </row>
    <row r="66" spans="1:7" s="94" customFormat="1" ht="14.25">
      <c r="A66" s="89">
        <v>31</v>
      </c>
      <c r="B66" s="64"/>
      <c r="C66" s="65"/>
      <c r="D66" s="60" t="s">
        <v>11</v>
      </c>
      <c r="E66" s="9">
        <v>30841</v>
      </c>
      <c r="F66" s="73">
        <v>32373</v>
      </c>
      <c r="G66" s="73">
        <v>34380</v>
      </c>
    </row>
    <row r="67" spans="1:7" s="94" customFormat="1" ht="14.25">
      <c r="A67" s="89">
        <v>32</v>
      </c>
      <c r="B67" s="59"/>
      <c r="C67" s="60"/>
      <c r="D67" s="60" t="s">
        <v>22</v>
      </c>
      <c r="E67" s="73">
        <v>936</v>
      </c>
      <c r="F67" s="73">
        <v>2528</v>
      </c>
      <c r="G67" s="73">
        <v>1267</v>
      </c>
    </row>
    <row r="68" spans="1:7" ht="14.25">
      <c r="A68" s="89"/>
      <c r="B68" s="59"/>
      <c r="C68" s="60"/>
      <c r="D68" s="60"/>
      <c r="E68" s="73"/>
      <c r="F68" s="82"/>
      <c r="G68" s="82"/>
    </row>
    <row r="69" spans="1:7" ht="26.25">
      <c r="A69" s="215" t="s">
        <v>135</v>
      </c>
      <c r="B69" s="216"/>
      <c r="C69" s="217"/>
      <c r="D69" s="148" t="s">
        <v>138</v>
      </c>
      <c r="E69" s="78">
        <f>E70</f>
        <v>31947</v>
      </c>
      <c r="F69" s="78">
        <f>F70</f>
        <v>32709.55</v>
      </c>
      <c r="G69" s="78">
        <f>G70</f>
        <v>35330</v>
      </c>
    </row>
    <row r="70" spans="1:7" ht="14.25">
      <c r="A70" s="206" t="s">
        <v>79</v>
      </c>
      <c r="B70" s="207"/>
      <c r="C70" s="208"/>
      <c r="D70" s="39" t="s">
        <v>91</v>
      </c>
      <c r="E70" s="143">
        <f>E71</f>
        <v>31947</v>
      </c>
      <c r="F70" s="78">
        <f>F71</f>
        <v>32709.55</v>
      </c>
      <c r="G70" s="78">
        <f>G71</f>
        <v>35330</v>
      </c>
    </row>
    <row r="71" spans="1:7" ht="14.25">
      <c r="A71" s="88">
        <v>3</v>
      </c>
      <c r="B71" s="64"/>
      <c r="C71" s="65"/>
      <c r="D71" s="60" t="s">
        <v>10</v>
      </c>
      <c r="E71" s="9">
        <f>E72+E73</f>
        <v>31947</v>
      </c>
      <c r="F71" s="73">
        <f>F72+F73</f>
        <v>32709.55</v>
      </c>
      <c r="G71" s="73">
        <f>G72+G73</f>
        <v>35330</v>
      </c>
    </row>
    <row r="72" spans="1:7" ht="14.25">
      <c r="A72" s="89">
        <v>31</v>
      </c>
      <c r="B72" s="64"/>
      <c r="C72" s="65"/>
      <c r="D72" s="60" t="s">
        <v>11</v>
      </c>
      <c r="E72" s="9">
        <v>31011</v>
      </c>
      <c r="F72" s="73">
        <v>31774</v>
      </c>
      <c r="G72" s="73">
        <v>34394</v>
      </c>
    </row>
    <row r="73" spans="1:7" ht="14.25">
      <c r="A73" s="89">
        <v>32</v>
      </c>
      <c r="B73" s="59"/>
      <c r="C73" s="60"/>
      <c r="D73" s="60" t="s">
        <v>22</v>
      </c>
      <c r="E73" s="73">
        <v>936</v>
      </c>
      <c r="F73" s="73">
        <v>935.55</v>
      </c>
      <c r="G73" s="73">
        <v>936</v>
      </c>
    </row>
    <row r="74" spans="1:7" ht="14.25">
      <c r="A74" s="89"/>
      <c r="B74" s="62"/>
      <c r="C74" s="63"/>
      <c r="D74" s="60"/>
      <c r="E74" s="9"/>
      <c r="F74" s="82"/>
      <c r="G74" s="82"/>
    </row>
    <row r="75" spans="1:7" ht="25.5" customHeight="1">
      <c r="A75" s="215" t="s">
        <v>92</v>
      </c>
      <c r="B75" s="216"/>
      <c r="C75" s="217"/>
      <c r="D75" s="149" t="s">
        <v>93</v>
      </c>
      <c r="E75" s="9">
        <f>E76</f>
        <v>41144</v>
      </c>
      <c r="F75" s="9">
        <f>F76</f>
        <v>67868</v>
      </c>
      <c r="G75" s="9">
        <f>G76</f>
        <v>62309</v>
      </c>
    </row>
    <row r="76" spans="1:7" ht="15" customHeight="1">
      <c r="A76" s="206" t="s">
        <v>25</v>
      </c>
      <c r="B76" s="207"/>
      <c r="C76" s="208"/>
      <c r="D76" s="90" t="s">
        <v>83</v>
      </c>
      <c r="E76" s="143">
        <f>E77+E81</f>
        <v>41144</v>
      </c>
      <c r="F76" s="70">
        <f>F77+F81</f>
        <v>67868</v>
      </c>
      <c r="G76" s="70">
        <f>G77+G81</f>
        <v>62309</v>
      </c>
    </row>
    <row r="77" spans="1:7" ht="14.25">
      <c r="A77" s="218">
        <v>3</v>
      </c>
      <c r="B77" s="219"/>
      <c r="C77" s="220"/>
      <c r="D77" s="60" t="s">
        <v>10</v>
      </c>
      <c r="E77" s="9">
        <f>SUM(E78:E80)</f>
        <v>38504</v>
      </c>
      <c r="F77" s="9">
        <f>SUM(F78:F80)</f>
        <v>60470</v>
      </c>
      <c r="G77" s="9">
        <f>SUM(G78:G80)</f>
        <v>58183</v>
      </c>
    </row>
    <row r="78" spans="1:7" ht="14.25">
      <c r="A78" s="209">
        <v>31</v>
      </c>
      <c r="B78" s="210"/>
      <c r="C78" s="211"/>
      <c r="D78" s="60" t="s">
        <v>11</v>
      </c>
      <c r="E78" s="9">
        <v>26139</v>
      </c>
      <c r="F78" s="9">
        <v>28446</v>
      </c>
      <c r="G78" s="9">
        <v>27818</v>
      </c>
    </row>
    <row r="79" spans="1:7" ht="14.25">
      <c r="A79" s="209">
        <v>32</v>
      </c>
      <c r="B79" s="210"/>
      <c r="C79" s="211"/>
      <c r="D79" s="60" t="s">
        <v>22</v>
      </c>
      <c r="E79" s="9">
        <v>11569</v>
      </c>
      <c r="F79" s="9">
        <v>31228</v>
      </c>
      <c r="G79" s="9">
        <v>29569</v>
      </c>
    </row>
    <row r="80" spans="1:7" ht="14.25">
      <c r="A80" s="61">
        <v>38</v>
      </c>
      <c r="B80" s="62"/>
      <c r="C80" s="63"/>
      <c r="D80" s="84" t="s">
        <v>94</v>
      </c>
      <c r="E80" s="9">
        <v>796</v>
      </c>
      <c r="F80" s="9">
        <v>796</v>
      </c>
      <c r="G80" s="9">
        <v>796</v>
      </c>
    </row>
    <row r="81" spans="1:7" ht="14.25">
      <c r="A81" s="61">
        <v>4</v>
      </c>
      <c r="B81" s="62"/>
      <c r="C81" s="63"/>
      <c r="D81" s="60"/>
      <c r="E81" s="9">
        <f>E82</f>
        <v>2640</v>
      </c>
      <c r="F81" s="9">
        <f>F82</f>
        <v>7398</v>
      </c>
      <c r="G81" s="9">
        <f>G82</f>
        <v>4126</v>
      </c>
    </row>
    <row r="82" spans="1:11" ht="26.25">
      <c r="A82" s="209">
        <v>42</v>
      </c>
      <c r="B82" s="210"/>
      <c r="C82" s="211"/>
      <c r="D82" s="60" t="s">
        <v>32</v>
      </c>
      <c r="E82" s="9">
        <v>2640</v>
      </c>
      <c r="F82" s="9">
        <v>7398</v>
      </c>
      <c r="G82" s="9">
        <v>4126</v>
      </c>
      <c r="I82" s="91"/>
      <c r="J82" s="92"/>
      <c r="K82" s="92"/>
    </row>
    <row r="83" spans="1:11" ht="14.25">
      <c r="A83" s="61"/>
      <c r="B83" s="62"/>
      <c r="C83" s="63"/>
      <c r="D83" s="138"/>
      <c r="E83" s="9"/>
      <c r="F83" s="9"/>
      <c r="G83" s="9"/>
      <c r="I83" s="137"/>
      <c r="J83" s="92"/>
      <c r="K83" s="92"/>
    </row>
    <row r="84" spans="1:11" ht="43.5" customHeight="1">
      <c r="A84" s="215" t="s">
        <v>95</v>
      </c>
      <c r="B84" s="216"/>
      <c r="C84" s="217"/>
      <c r="D84" s="150" t="s">
        <v>140</v>
      </c>
      <c r="E84" s="9">
        <f>E85</f>
        <v>53089</v>
      </c>
      <c r="F84" s="9">
        <f>F85</f>
        <v>78665</v>
      </c>
      <c r="G84" s="9">
        <f>G85</f>
        <v>83076</v>
      </c>
      <c r="I84" s="137"/>
      <c r="J84" s="92"/>
      <c r="K84" s="92"/>
    </row>
    <row r="85" spans="1:11" ht="14.25">
      <c r="A85" s="206" t="s">
        <v>25</v>
      </c>
      <c r="B85" s="207"/>
      <c r="C85" s="208"/>
      <c r="D85" s="90" t="s">
        <v>83</v>
      </c>
      <c r="E85" s="143">
        <f>E86+E90</f>
        <v>53089</v>
      </c>
      <c r="F85" s="70">
        <f>F86+F90</f>
        <v>78665</v>
      </c>
      <c r="G85" s="70">
        <f>G86+G90</f>
        <v>83076</v>
      </c>
      <c r="I85" s="137"/>
      <c r="J85" s="92"/>
      <c r="K85" s="92"/>
    </row>
    <row r="86" spans="1:11" ht="14.25">
      <c r="A86" s="218">
        <v>3</v>
      </c>
      <c r="B86" s="219"/>
      <c r="C86" s="220"/>
      <c r="D86" s="60" t="s">
        <v>10</v>
      </c>
      <c r="E86" s="9">
        <f>SUM(E87:E89)</f>
        <v>53089</v>
      </c>
      <c r="F86" s="9">
        <f>SUM(F87:F89)</f>
        <v>78665</v>
      </c>
      <c r="G86" s="9">
        <f>SUM(G87:G89)</f>
        <v>83076</v>
      </c>
      <c r="I86" s="137"/>
      <c r="J86" s="92"/>
      <c r="K86" s="92"/>
    </row>
    <row r="87" spans="1:11" ht="14.25">
      <c r="A87" s="209">
        <v>31</v>
      </c>
      <c r="B87" s="210"/>
      <c r="C87" s="211"/>
      <c r="D87" s="60" t="s">
        <v>11</v>
      </c>
      <c r="E87" s="9">
        <v>35712</v>
      </c>
      <c r="F87" s="9">
        <v>38498</v>
      </c>
      <c r="G87" s="9">
        <v>38372</v>
      </c>
      <c r="I87" s="137"/>
      <c r="J87" s="92"/>
      <c r="K87" s="92"/>
    </row>
    <row r="88" spans="1:11" ht="14.25" customHeight="1">
      <c r="A88" s="209">
        <v>32</v>
      </c>
      <c r="B88" s="210"/>
      <c r="C88" s="211"/>
      <c r="D88" s="60" t="s">
        <v>22</v>
      </c>
      <c r="E88" s="9">
        <v>13937</v>
      </c>
      <c r="F88" s="9">
        <v>35000</v>
      </c>
      <c r="G88" s="9">
        <v>39500</v>
      </c>
      <c r="I88" s="137"/>
      <c r="J88" s="92"/>
      <c r="K88" s="92"/>
    </row>
    <row r="89" spans="1:11" ht="14.25">
      <c r="A89" s="61">
        <v>38</v>
      </c>
      <c r="B89" s="62"/>
      <c r="C89" s="63"/>
      <c r="D89" s="84" t="s">
        <v>94</v>
      </c>
      <c r="E89" s="9">
        <v>3440</v>
      </c>
      <c r="F89" s="9">
        <v>5167</v>
      </c>
      <c r="G89" s="9">
        <v>5204</v>
      </c>
      <c r="I89" s="137"/>
      <c r="J89" s="92"/>
      <c r="K89" s="92"/>
    </row>
    <row r="90" spans="1:11" ht="14.25">
      <c r="A90" s="61">
        <v>4</v>
      </c>
      <c r="B90" s="62"/>
      <c r="C90" s="63"/>
      <c r="D90" s="60"/>
      <c r="E90" s="9">
        <f>E91</f>
        <v>0</v>
      </c>
      <c r="F90" s="9">
        <f>F91</f>
        <v>0</v>
      </c>
      <c r="G90" s="9">
        <f>G91</f>
        <v>0</v>
      </c>
      <c r="I90" s="137"/>
      <c r="J90" s="92"/>
      <c r="K90" s="92"/>
    </row>
    <row r="91" spans="1:11" ht="26.25">
      <c r="A91" s="209">
        <v>42</v>
      </c>
      <c r="B91" s="210"/>
      <c r="C91" s="211"/>
      <c r="D91" s="60" t="s">
        <v>32</v>
      </c>
      <c r="E91" s="9">
        <v>0</v>
      </c>
      <c r="F91" s="9"/>
      <c r="G91" s="9"/>
      <c r="I91" s="137"/>
      <c r="J91" s="92"/>
      <c r="K91" s="92"/>
    </row>
    <row r="92" spans="1:11" ht="14.25">
      <c r="A92" s="61"/>
      <c r="B92" s="62"/>
      <c r="C92" s="63"/>
      <c r="D92" s="138"/>
      <c r="E92" s="9"/>
      <c r="F92" s="9"/>
      <c r="G92" s="9"/>
      <c r="I92" s="137"/>
      <c r="J92" s="92"/>
      <c r="K92" s="92"/>
    </row>
    <row r="93" spans="1:7" ht="36" customHeight="1">
      <c r="A93" s="215" t="s">
        <v>136</v>
      </c>
      <c r="B93" s="216"/>
      <c r="C93" s="217"/>
      <c r="D93" s="151" t="s">
        <v>141</v>
      </c>
      <c r="E93" s="70">
        <f>E94</f>
        <v>33121</v>
      </c>
      <c r="F93" s="9">
        <f>F94</f>
        <v>37269</v>
      </c>
      <c r="G93" s="9">
        <f>G94</f>
        <v>42569</v>
      </c>
    </row>
    <row r="94" spans="1:8" ht="15" customHeight="1">
      <c r="A94" s="206" t="s">
        <v>25</v>
      </c>
      <c r="B94" s="207"/>
      <c r="C94" s="208"/>
      <c r="D94" s="90" t="s">
        <v>83</v>
      </c>
      <c r="E94" s="143">
        <f>E95</f>
        <v>33121</v>
      </c>
      <c r="F94" s="70">
        <f>F95</f>
        <v>37269</v>
      </c>
      <c r="G94" s="70">
        <f>G95</f>
        <v>42569</v>
      </c>
      <c r="H94" s="92"/>
    </row>
    <row r="95" spans="1:7" ht="15" customHeight="1">
      <c r="A95" s="66">
        <v>3</v>
      </c>
      <c r="B95" s="67"/>
      <c r="C95" s="68"/>
      <c r="D95" s="60" t="s">
        <v>10</v>
      </c>
      <c r="E95" s="9">
        <f>E96+E97</f>
        <v>33121</v>
      </c>
      <c r="F95" s="9">
        <f>F96+F97</f>
        <v>37269</v>
      </c>
      <c r="G95" s="9">
        <f>G96+G97</f>
        <v>42569</v>
      </c>
    </row>
    <row r="96" spans="1:9" ht="15" customHeight="1">
      <c r="A96" s="209">
        <v>31</v>
      </c>
      <c r="B96" s="210"/>
      <c r="C96" s="211"/>
      <c r="D96" s="60" t="s">
        <v>11</v>
      </c>
      <c r="E96" s="9">
        <v>20727</v>
      </c>
      <c r="F96" s="9">
        <v>23269</v>
      </c>
      <c r="G96" s="9">
        <v>23069</v>
      </c>
      <c r="H96" s="93"/>
      <c r="I96" s="92"/>
    </row>
    <row r="97" spans="1:14" ht="15" customHeight="1">
      <c r="A97" s="209">
        <v>32</v>
      </c>
      <c r="B97" s="210"/>
      <c r="C97" s="211"/>
      <c r="D97" s="60" t="s">
        <v>22</v>
      </c>
      <c r="E97" s="9">
        <v>12394</v>
      </c>
      <c r="F97" s="9">
        <v>14000</v>
      </c>
      <c r="G97" s="9">
        <v>19500</v>
      </c>
      <c r="I97" s="92"/>
      <c r="J97" s="92"/>
      <c r="L97" s="92"/>
      <c r="N97" s="92"/>
    </row>
    <row r="98" spans="1:7" ht="14.25" hidden="1">
      <c r="A98" s="218">
        <v>4</v>
      </c>
      <c r="B98" s="219"/>
      <c r="C98" s="220"/>
      <c r="D98" s="60" t="s">
        <v>12</v>
      </c>
      <c r="E98" s="9"/>
      <c r="F98" s="9"/>
      <c r="G98" s="10"/>
    </row>
    <row r="99" spans="1:7" ht="26.25" hidden="1">
      <c r="A99" s="209">
        <v>42</v>
      </c>
      <c r="B99" s="210"/>
      <c r="C99" s="211"/>
      <c r="D99" s="60" t="s">
        <v>32</v>
      </c>
      <c r="E99" s="9"/>
      <c r="F99" s="9"/>
      <c r="G99" s="10"/>
    </row>
    <row r="100" spans="6:12" ht="14.25" hidden="1">
      <c r="F100" t="s">
        <v>96</v>
      </c>
      <c r="I100" s="92"/>
      <c r="J100" s="92"/>
      <c r="L100" s="92"/>
    </row>
    <row r="101" spans="3:10" ht="14.25" hidden="1">
      <c r="C101" s="94">
        <v>31</v>
      </c>
      <c r="D101" s="94"/>
      <c r="E101" s="95">
        <f>E96+E78+E59+E36+E26+E18</f>
        <v>2182001</v>
      </c>
      <c r="F101" s="96">
        <f>F96+F78+F59+F36+F26+F18</f>
        <v>2336689</v>
      </c>
      <c r="G101" s="95">
        <f>G96+G78+G59+G36+G26+G18</f>
        <v>2454297</v>
      </c>
      <c r="J101" s="92"/>
    </row>
    <row r="102" spans="3:7" ht="14.25" hidden="1">
      <c r="C102" s="94"/>
      <c r="D102" s="94"/>
      <c r="E102" s="94"/>
      <c r="F102" s="96">
        <v>1924146</v>
      </c>
      <c r="G102" s="94">
        <v>1933767</v>
      </c>
    </row>
    <row r="103" spans="3:11" ht="14.25" hidden="1">
      <c r="C103" s="94"/>
      <c r="D103" s="94"/>
      <c r="E103" s="94"/>
      <c r="F103" s="95">
        <f>F102-F101</f>
        <v>-412543</v>
      </c>
      <c r="G103" s="95">
        <f>G102-G101</f>
        <v>-520530</v>
      </c>
      <c r="I103" s="97"/>
      <c r="J103" s="97"/>
      <c r="K103" s="97"/>
    </row>
    <row r="104" spans="4:8" ht="14.25" hidden="1">
      <c r="D104" t="s">
        <v>98</v>
      </c>
      <c r="E104" s="92">
        <f>E93+E84+E75+E69+E63+E56+E49+E7</f>
        <v>3676246</v>
      </c>
      <c r="F104" s="92">
        <f>F93+F84+F75+F69+F63+F56+F49+F7</f>
        <v>3881906.55</v>
      </c>
      <c r="G104" s="95">
        <f>G93+G84+G75+G69+G63+G56+G49+G7</f>
        <v>4772908</v>
      </c>
      <c r="H104" s="94">
        <v>1</v>
      </c>
    </row>
    <row r="105" spans="5:9" ht="14.25" hidden="1">
      <c r="E105" s="92"/>
      <c r="I105" s="92"/>
    </row>
    <row r="106" spans="5:7" ht="14.25" hidden="1">
      <c r="E106" s="92">
        <f>E104-E6</f>
        <v>0</v>
      </c>
      <c r="F106" s="92">
        <f>F104-F6</f>
        <v>0</v>
      </c>
      <c r="G106" s="95">
        <f>G104-G6</f>
        <v>0</v>
      </c>
    </row>
    <row r="107" ht="14.25" hidden="1"/>
    <row r="108" ht="14.25" hidden="1">
      <c r="E108">
        <v>3826471</v>
      </c>
    </row>
    <row r="109" ht="14.25" hidden="1">
      <c r="E109" s="92">
        <f>E104-E108</f>
        <v>-150225</v>
      </c>
    </row>
    <row r="110" ht="14.25" hidden="1"/>
    <row r="111" spans="3:7" ht="14.25" hidden="1">
      <c r="C111" s="98">
        <v>32</v>
      </c>
      <c r="D111" s="98"/>
      <c r="E111" s="99">
        <f>E97+E79+E60+E52+E45+E42+E37+E27+E19</f>
        <v>1173099</v>
      </c>
      <c r="F111" s="99">
        <f>F97+F79+F60+F52+F45+F42+F37+F27+F19</f>
        <v>1236157</v>
      </c>
      <c r="G111" s="95">
        <f>G97+G79+G60+G52+G45+G42+G37+G27+G19</f>
        <v>1293694</v>
      </c>
    </row>
    <row r="112" spans="3:7" ht="14.25" hidden="1">
      <c r="C112" s="98"/>
      <c r="D112" s="98"/>
      <c r="E112" s="98">
        <v>1604230</v>
      </c>
      <c r="F112" s="98">
        <v>1539586</v>
      </c>
      <c r="G112" s="100">
        <v>1566130</v>
      </c>
    </row>
    <row r="113" spans="3:7" ht="14.25" hidden="1">
      <c r="C113" s="98"/>
      <c r="D113" s="98"/>
      <c r="E113" s="99">
        <f>E111-E112</f>
        <v>-431131</v>
      </c>
      <c r="F113" s="101">
        <f>F111-F112</f>
        <v>-303429</v>
      </c>
      <c r="G113" s="95">
        <f>G111-G112</f>
        <v>-272436</v>
      </c>
    </row>
    <row r="114" ht="14.25" hidden="1"/>
    <row r="115" spans="3:7" ht="14.25" hidden="1">
      <c r="C115">
        <v>34</v>
      </c>
      <c r="E115" s="92">
        <f>E20+E28</f>
        <v>2685</v>
      </c>
      <c r="F115" s="92">
        <f>F20+F28</f>
        <v>2953</v>
      </c>
      <c r="G115" s="95">
        <f>G20+G28</f>
        <v>3160</v>
      </c>
    </row>
    <row r="116" ht="14.25" hidden="1"/>
    <row r="117" ht="14.25" hidden="1"/>
    <row r="118" ht="14.25" hidden="1"/>
    <row r="119" spans="3:7" ht="14.25" hidden="1">
      <c r="C119">
        <v>36</v>
      </c>
      <c r="E119" s="92">
        <f>E29</f>
        <v>0</v>
      </c>
      <c r="F119" s="92">
        <f>F29</f>
        <v>0</v>
      </c>
      <c r="G119" s="95">
        <f>G29</f>
        <v>0</v>
      </c>
    </row>
    <row r="120" ht="14.25" hidden="1"/>
    <row r="121" ht="14.25" hidden="1"/>
    <row r="122" spans="3:7" ht="14.25" hidden="1">
      <c r="C122">
        <v>38</v>
      </c>
      <c r="E122" s="92">
        <f>E30+E80</f>
        <v>60521</v>
      </c>
      <c r="F122" s="92">
        <f>F30+F80</f>
        <v>796</v>
      </c>
      <c r="G122" s="95">
        <f>G30+G80</f>
        <v>796</v>
      </c>
    </row>
    <row r="123" ht="14.25" hidden="1"/>
    <row r="124" ht="14.25" hidden="1"/>
    <row r="125" ht="14.25" hidden="1"/>
    <row r="126" spans="3:7" ht="14.25" hidden="1">
      <c r="C126">
        <v>41</v>
      </c>
      <c r="E126" s="92">
        <f>E22+E32</f>
        <v>0</v>
      </c>
      <c r="F126" s="92">
        <f>F22+F32</f>
        <v>0</v>
      </c>
      <c r="G126" s="95">
        <f>G22+G32</f>
        <v>0</v>
      </c>
    </row>
    <row r="127" ht="14.25" hidden="1"/>
    <row r="129" spans="5:7" ht="14.25">
      <c r="E129" s="92"/>
      <c r="F129" s="92"/>
      <c r="G129" s="102"/>
    </row>
    <row r="131" spans="4:7" ht="14.25" hidden="1">
      <c r="D131" t="s">
        <v>142</v>
      </c>
      <c r="E131" s="92">
        <f>E93+E85+E75+E69+E63+E56+E34</f>
        <v>339425</v>
      </c>
      <c r="F131" s="92">
        <f>F93+F85+F75+F69+F63+F56+F34</f>
        <v>349906.55</v>
      </c>
      <c r="G131" s="92">
        <f>G93+G85+G75+G69+G63+G56+G34</f>
        <v>357088</v>
      </c>
    </row>
    <row r="132" spans="4:5" ht="14.25" hidden="1">
      <c r="D132" t="s">
        <v>143</v>
      </c>
      <c r="E132" s="92">
        <f>G21</f>
        <v>826444</v>
      </c>
    </row>
    <row r="133" spans="5:7" ht="14.25" hidden="1">
      <c r="E133" s="92"/>
      <c r="F133" s="92"/>
      <c r="G133" s="92"/>
    </row>
    <row r="134" spans="4:7" ht="14.25" hidden="1">
      <c r="D134">
        <v>31</v>
      </c>
      <c r="E134" s="95">
        <f>E96+E87+E78+E72+E66+E59+E36</f>
        <v>235361</v>
      </c>
      <c r="F134" s="95">
        <f>F96+F87+F78+F72+F66+F59+F36</f>
        <v>247826</v>
      </c>
      <c r="G134" s="95">
        <f>G96+G87+G78+G72+G66+G59+G36</f>
        <v>252745</v>
      </c>
    </row>
    <row r="135" spans="4:7" ht="14.25" hidden="1">
      <c r="D135">
        <v>32</v>
      </c>
      <c r="E135" s="92">
        <f>E37+E60+E67+E73+E79+E88+E97</f>
        <v>42108</v>
      </c>
      <c r="F135" s="92">
        <f>F37+F60+F67+F73+F79+F88+F97</f>
        <v>88719.55</v>
      </c>
      <c r="G135" s="92">
        <f>G37+G60+G67+G73+G79+G88+G97</f>
        <v>94217</v>
      </c>
    </row>
    <row r="136" spans="4:7" ht="14.25" hidden="1">
      <c r="D136">
        <v>38</v>
      </c>
      <c r="E136" s="92">
        <f>E89+E80</f>
        <v>4236</v>
      </c>
      <c r="F136" s="92">
        <f>F89+F80</f>
        <v>5963</v>
      </c>
      <c r="G136" s="92">
        <f>G89+G80</f>
        <v>6000</v>
      </c>
    </row>
    <row r="137" spans="4:7" ht="14.25" hidden="1">
      <c r="D137">
        <v>42</v>
      </c>
      <c r="E137" s="92">
        <f>E90+E81+E39</f>
        <v>57720</v>
      </c>
      <c r="F137" s="92">
        <f>F90+F81+F39</f>
        <v>7398</v>
      </c>
      <c r="G137" s="92">
        <f>G90+G81+G39</f>
        <v>4126</v>
      </c>
    </row>
    <row r="138" spans="5:7" ht="14.25" hidden="1">
      <c r="E138" s="92">
        <f>SUM(E134:E137)</f>
        <v>339425</v>
      </c>
      <c r="F138" s="92">
        <f>SUM(F134:F137)</f>
        <v>349906.55</v>
      </c>
      <c r="G138" s="92">
        <f>SUM(G134:G137)</f>
        <v>357088</v>
      </c>
    </row>
    <row r="139" ht="14.25" hidden="1"/>
  </sheetData>
  <sheetProtection/>
  <mergeCells count="46">
    <mergeCell ref="A6:C6"/>
    <mergeCell ref="A7:C7"/>
    <mergeCell ref="A5:C5"/>
    <mergeCell ref="A1:G1"/>
    <mergeCell ref="A3:G3"/>
    <mergeCell ref="A24:C24"/>
    <mergeCell ref="A16:C16"/>
    <mergeCell ref="A17:C17"/>
    <mergeCell ref="A19:C19"/>
    <mergeCell ref="A18:C18"/>
    <mergeCell ref="A40:C40"/>
    <mergeCell ref="A43:C43"/>
    <mergeCell ref="A49:C49"/>
    <mergeCell ref="A25:C25"/>
    <mergeCell ref="A26:C26"/>
    <mergeCell ref="A96:C96"/>
    <mergeCell ref="A97:C97"/>
    <mergeCell ref="A98:C98"/>
    <mergeCell ref="A99:C99"/>
    <mergeCell ref="A77:C77"/>
    <mergeCell ref="A78:C78"/>
    <mergeCell ref="A79:C79"/>
    <mergeCell ref="A82:C82"/>
    <mergeCell ref="A93:C93"/>
    <mergeCell ref="A85:C85"/>
    <mergeCell ref="A86:C86"/>
    <mergeCell ref="A87:C87"/>
    <mergeCell ref="A88:C88"/>
    <mergeCell ref="A84:C84"/>
    <mergeCell ref="A91:C91"/>
    <mergeCell ref="A9:C9"/>
    <mergeCell ref="A11:C11"/>
    <mergeCell ref="A12:C12"/>
    <mergeCell ref="A10:C10"/>
    <mergeCell ref="A94:C94"/>
    <mergeCell ref="A50:C50"/>
    <mergeCell ref="A56:C56"/>
    <mergeCell ref="A57:C57"/>
    <mergeCell ref="A75:C75"/>
    <mergeCell ref="A76:C76"/>
    <mergeCell ref="A63:C63"/>
    <mergeCell ref="A64:C64"/>
    <mergeCell ref="A69:C69"/>
    <mergeCell ref="A70:C70"/>
    <mergeCell ref="A27:C27"/>
    <mergeCell ref="A34:C34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Korisnik</cp:lastModifiedBy>
  <cp:lastPrinted>2023-10-12T06:33:30Z</cp:lastPrinted>
  <dcterms:created xsi:type="dcterms:W3CDTF">2022-08-12T12:51:27Z</dcterms:created>
  <dcterms:modified xsi:type="dcterms:W3CDTF">2024-03-18T10:05:12Z</dcterms:modified>
  <cp:category/>
  <cp:version/>
  <cp:contentType/>
  <cp:contentStatus/>
</cp:coreProperties>
</file>