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firstSheet="1" activeTab="1"/>
  </bookViews>
  <sheets>
    <sheet name="PRIHODI" sheetId="1" state="hidden" r:id="rId1"/>
    <sheet name="SAŽETAK" sheetId="2" r:id="rId2"/>
    <sheet name="RAČUN PR I RAS PO EKON.KL." sheetId="3" r:id="rId3"/>
    <sheet name=" OPĆI DIO PRIH PO IZV" sheetId="4" state="hidden" r:id="rId4"/>
    <sheet name="RAČUN PR I RAS PO IZVORIMA FIN" sheetId="5" r:id="rId5"/>
    <sheet name="2 razina po kontima" sheetId="6" state="hidden" r:id="rId6"/>
    <sheet name="rashodi po funkcijskoj" sheetId="7" r:id="rId7"/>
    <sheet name="posebni A1 REDOVNA DJ.PRIHODI" sheetId="8" state="hidden" r:id="rId8"/>
    <sheet name="POSEBNI DIO" sheetId="9" r:id="rId9"/>
    <sheet name="3RAZINA" sheetId="10" state="hidden" r:id="rId10"/>
  </sheets>
  <definedNames>
    <definedName name="_xlnm.Print_Area" localSheetId="3">' OPĆI DIO PRIH PO IZV'!$A$1:$H$80</definedName>
    <definedName name="_xlnm.Print_Area" localSheetId="7">'posebni A1 REDOVNA DJ.PRIHODI'!$A$1:$F$37</definedName>
    <definedName name="_xlnm.Print_Area" localSheetId="8">'POSEBNI DIO'!$A$1:$F$443</definedName>
    <definedName name="_xlnm.Print_Area" localSheetId="2">'RAČUN PR I RAS PO EKON.KL.'!$A$1:$G$184</definedName>
    <definedName name="_xlnm.Print_Area" localSheetId="4">'RAČUN PR I RAS PO IZVORIMA FIN'!$A$1:$H$325</definedName>
    <definedName name="_xlnm.Print_Area" localSheetId="1">'SAŽETAK'!$A$1:$J$31</definedName>
  </definedNames>
  <calcPr fullCalcOnLoad="1"/>
</workbook>
</file>

<file path=xl/sharedStrings.xml><?xml version="1.0" encoding="utf-8"?>
<sst xmlns="http://schemas.openxmlformats.org/spreadsheetml/2006/main" count="2529" uniqueCount="618">
  <si>
    <t>BRODSKO POSAVSKA ŽUPANIJA</t>
  </si>
  <si>
    <t/>
  </si>
  <si>
    <t>PETRA KREŠIMIRA IV BR. 1</t>
  </si>
  <si>
    <t>35000 Slavonski Brod</t>
  </si>
  <si>
    <t>OIB: 27400987949</t>
  </si>
  <si>
    <t>POZICIJA</t>
  </si>
  <si>
    <t>BROJ KONTA</t>
  </si>
  <si>
    <t>VRSTA PRIHODA / PRIMITAKA</t>
  </si>
  <si>
    <t>PLANIRANO</t>
  </si>
  <si>
    <t>REALIZIRANO</t>
  </si>
  <si>
    <t>SVEUKUPNO PRIHODI</t>
  </si>
  <si>
    <t xml:space="preserve">Izvor </t>
  </si>
  <si>
    <t>3.1.</t>
  </si>
  <si>
    <t>VLASTITI PRIHODI- PK</t>
  </si>
  <si>
    <t>P0067</t>
  </si>
  <si>
    <t>6615</t>
  </si>
  <si>
    <t>Prihodi od pruženih usluga</t>
  </si>
  <si>
    <t>4.2.</t>
  </si>
  <si>
    <t>PRIHODI ZA POSEBNE NAMJENE - PK</t>
  </si>
  <si>
    <t>P0463</t>
  </si>
  <si>
    <t>6413</t>
  </si>
  <si>
    <t>Kamate na oročena sredstva i depozite po viđenju</t>
  </si>
  <si>
    <t>P0464</t>
  </si>
  <si>
    <t>6414</t>
  </si>
  <si>
    <t>Prihodi od zateznih kamata</t>
  </si>
  <si>
    <t>P0465</t>
  </si>
  <si>
    <t>6526</t>
  </si>
  <si>
    <t>Ostali nespomenuti prihodi</t>
  </si>
  <si>
    <t>P0466</t>
  </si>
  <si>
    <t>6731</t>
  </si>
  <si>
    <t>Prihodi od HZZO-a na temelju ugovornih obveza</t>
  </si>
  <si>
    <t>P0467</t>
  </si>
  <si>
    <t>6831</t>
  </si>
  <si>
    <t>Ostali prihodi</t>
  </si>
  <si>
    <t>5.3.</t>
  </si>
  <si>
    <t>POMOĆI - PK</t>
  </si>
  <si>
    <t>P0468</t>
  </si>
  <si>
    <t>6361</t>
  </si>
  <si>
    <t>Tek.pomoći pror.korisnicima iz proračuna koji im nije nadležan</t>
  </si>
  <si>
    <t>P0468-01</t>
  </si>
  <si>
    <t>6381</t>
  </si>
  <si>
    <t>Tekuće pomoći iz državnog proračuna temeljem prijenosa EU sredstava</t>
  </si>
  <si>
    <t>P0469</t>
  </si>
  <si>
    <t>6362</t>
  </si>
  <si>
    <t>Kapitalne pomoći proračunskim korisnicima iz proračuna koji im nije nadležan</t>
  </si>
  <si>
    <t>P0501</t>
  </si>
  <si>
    <t>6341</t>
  </si>
  <si>
    <t>Tekuće pomoći od izvanproračunskih korisnika</t>
  </si>
  <si>
    <t>6.2.</t>
  </si>
  <si>
    <t>DONACIJE - PK</t>
  </si>
  <si>
    <t>P0067-01</t>
  </si>
  <si>
    <t>6631</t>
  </si>
  <si>
    <t>Tekuće donacije</t>
  </si>
  <si>
    <t>7.2.</t>
  </si>
  <si>
    <t>PRIHODI OD PRODAJE NEFINANCIJSKE IMOVINE -PK</t>
  </si>
  <si>
    <t>P0470</t>
  </si>
  <si>
    <t>P0471</t>
  </si>
  <si>
    <t>7211</t>
  </si>
  <si>
    <t>Stambeni objekti</t>
  </si>
  <si>
    <t>P0471-01</t>
  </si>
  <si>
    <t>7231</t>
  </si>
  <si>
    <t>Prijevozna sredstva u cestovnom prometu</t>
  </si>
  <si>
    <t>P0471-02</t>
  </si>
  <si>
    <t>7224</t>
  </si>
  <si>
    <t>Medicinska i laboratorijska oprema</t>
  </si>
  <si>
    <t>P0471-03</t>
  </si>
  <si>
    <t>7221</t>
  </si>
  <si>
    <t>Uredska oprema i namještaj</t>
  </si>
  <si>
    <t>VRSTA RASHODA / IZDATAKA</t>
  </si>
  <si>
    <t>SVEUKUPNO RASHODI / IZDACI</t>
  </si>
  <si>
    <t>3111</t>
  </si>
  <si>
    <t>3113</t>
  </si>
  <si>
    <t>3121</t>
  </si>
  <si>
    <t>3114</t>
  </si>
  <si>
    <t>Ostali rashodi za zaposlene</t>
  </si>
  <si>
    <t>3132</t>
  </si>
  <si>
    <t>3133</t>
  </si>
  <si>
    <t>3211</t>
  </si>
  <si>
    <t>3212</t>
  </si>
  <si>
    <t>3213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</si>
  <si>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</si>
  <si>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</si>
  <si>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</si>
  <si>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</si>
  <si>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</si>
  <si>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</si>
  <si>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</si>
  <si>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</si>
  <si>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</si>
  <si>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</si>
  <si>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</si>
  <si>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</si>
  <si>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</si>
  <si>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</si>
  <si>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</si>
  <si>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3291</t>
  </si>
  <si>
    <t>3292</t>
  </si>
  <si>
    <t>Premije osiguranja</t>
  </si>
  <si>
    <t>3293</t>
  </si>
  <si>
    <t>3294</t>
  </si>
  <si>
    <t>3295</t>
  </si>
  <si>
    <t>3299</t>
  </si>
  <si>
    <t>3431</t>
  </si>
  <si>
    <t>3433</t>
  </si>
  <si>
    <t>4123</t>
  </si>
  <si>
    <t>3434</t>
  </si>
  <si>
    <t>4221</t>
  </si>
  <si>
    <t>4223</t>
  </si>
  <si>
    <t>4224</t>
  </si>
  <si>
    <t>4225</t>
  </si>
  <si>
    <t>4231</t>
  </si>
  <si>
    <t>4262</t>
  </si>
  <si>
    <t>Zatezne kamate</t>
  </si>
  <si>
    <t>R3405</t>
  </si>
  <si>
    <t>Plaće za redovan rad</t>
  </si>
  <si>
    <t>R3406</t>
  </si>
  <si>
    <t>Plaće za prekovremeni rad</t>
  </si>
  <si>
    <t>R3407</t>
  </si>
  <si>
    <t>Doprinosi za obv.zdr.osiguranje</t>
  </si>
  <si>
    <t>R3408</t>
  </si>
  <si>
    <t>Doprinosi za obvezno osiguranje u slučaju nezaposlenosti</t>
  </si>
  <si>
    <t>R3409</t>
  </si>
  <si>
    <t>R3410</t>
  </si>
  <si>
    <t>Službena putovanja</t>
  </si>
  <si>
    <t>R3411</t>
  </si>
  <si>
    <t>Naknade za prijevoz, za rad na terenu i odvojeni život</t>
  </si>
  <si>
    <t>R3412</t>
  </si>
  <si>
    <t>Stručno usavršavanje zaposlenika</t>
  </si>
  <si>
    <t>R3413</t>
  </si>
  <si>
    <t>Uredski materijal i ostali mat.rashodi</t>
  </si>
  <si>
    <t>R3414</t>
  </si>
  <si>
    <t>Materijal i sirovine</t>
  </si>
  <si>
    <t>R3415</t>
  </si>
  <si>
    <t>3831</t>
  </si>
  <si>
    <t>Naknade štete pravnimii fiz.osobama</t>
  </si>
  <si>
    <t>R3416</t>
  </si>
  <si>
    <t>Energija</t>
  </si>
  <si>
    <t>R3417</t>
  </si>
  <si>
    <t>Materijal i dijelovi za tek.i inv.održavanje</t>
  </si>
  <si>
    <t>R3418</t>
  </si>
  <si>
    <t>Sitni inventar i auto gume</t>
  </si>
  <si>
    <t>R3419</t>
  </si>
  <si>
    <t>Službena, radna i zaštitna odjeća i obuća</t>
  </si>
  <si>
    <t>R3420</t>
  </si>
  <si>
    <t>Usluge telefona, pošte i prijevoza</t>
  </si>
  <si>
    <t>R3421</t>
  </si>
  <si>
    <t>Usluge tek.i inv.održavanja</t>
  </si>
  <si>
    <t>R3422</t>
  </si>
  <si>
    <t>Usluge promidžbe i informiranja</t>
  </si>
  <si>
    <t>R3423</t>
  </si>
  <si>
    <t>Komunalne usluge</t>
  </si>
  <si>
    <t>R3424</t>
  </si>
  <si>
    <t>Zakupnine i najamnine</t>
  </si>
  <si>
    <t>R3425</t>
  </si>
  <si>
    <t>Zdr.i vet.usluge</t>
  </si>
  <si>
    <t>R3426</t>
  </si>
  <si>
    <t>Intelektualne i osobne usluge</t>
  </si>
  <si>
    <t>R3427</t>
  </si>
  <si>
    <t>Računalne usluge</t>
  </si>
  <si>
    <t>R3428</t>
  </si>
  <si>
    <t>Ostale usluge</t>
  </si>
  <si>
    <t>R3428-01</t>
  </si>
  <si>
    <t>3241</t>
  </si>
  <si>
    <t>Naknade troškova osobama izvan radnog odnosa</t>
  </si>
  <si>
    <t>R3429</t>
  </si>
  <si>
    <t>Naknade za rad pred. i izv.tijela</t>
  </si>
  <si>
    <t>R3430</t>
  </si>
  <si>
    <t>R3431</t>
  </si>
  <si>
    <t>Reprezentacija</t>
  </si>
  <si>
    <t>R3432</t>
  </si>
  <si>
    <t>Članarine</t>
  </si>
  <si>
    <t>R3433</t>
  </si>
  <si>
    <t>Pristojbe</t>
  </si>
  <si>
    <t>R3434</t>
  </si>
  <si>
    <t>Ostali nespomenuti rashodi poslovanja</t>
  </si>
  <si>
    <t>R3435</t>
  </si>
  <si>
    <t>Bankarske usluge i usluge platnog prometa</t>
  </si>
  <si>
    <t>R3435-1</t>
  </si>
  <si>
    <t>R3436</t>
  </si>
  <si>
    <t>Ostali nespomenuti fin.rashodi</t>
  </si>
  <si>
    <t>R3437</t>
  </si>
  <si>
    <t>Licence</t>
  </si>
  <si>
    <t>R3438</t>
  </si>
  <si>
    <t>4211</t>
  </si>
  <si>
    <t>Stamb.objekti</t>
  </si>
  <si>
    <t>R3439</t>
  </si>
  <si>
    <t>Ured.oprema i namještaj</t>
  </si>
  <si>
    <t>R3439-01</t>
  </si>
  <si>
    <t>4222</t>
  </si>
  <si>
    <t>Komunikacijska oprema</t>
  </si>
  <si>
    <t>R3440</t>
  </si>
  <si>
    <t>Oprema za održ. i zaštitu</t>
  </si>
  <si>
    <t>R3441</t>
  </si>
  <si>
    <t>Med. i lab.oprema</t>
  </si>
  <si>
    <t>R3441-01</t>
  </si>
  <si>
    <t>Instrumenti, uređaji i strojevi</t>
  </si>
  <si>
    <t>R3441-02</t>
  </si>
  <si>
    <t>R3441-03</t>
  </si>
  <si>
    <t>4227</t>
  </si>
  <si>
    <t>Uređaji, strojevi i oprema za ostale namjene</t>
  </si>
  <si>
    <t>R3442</t>
  </si>
  <si>
    <t>Ulaganja u rač.programe</t>
  </si>
  <si>
    <t>R3443</t>
  </si>
  <si>
    <t>R3443-01</t>
  </si>
  <si>
    <t>R3444</t>
  </si>
  <si>
    <t>R3445</t>
  </si>
  <si>
    <t>Doprinosi za obvezno osig. u slučaju nezaposlenosti</t>
  </si>
  <si>
    <t>R3446</t>
  </si>
  <si>
    <t>R3447</t>
  </si>
  <si>
    <t>Sl.putovanja</t>
  </si>
  <si>
    <t>R3448</t>
  </si>
  <si>
    <t>Naknade za prijevoz</t>
  </si>
  <si>
    <t>R3449</t>
  </si>
  <si>
    <t>R3450</t>
  </si>
  <si>
    <t>Uredski materijal</t>
  </si>
  <si>
    <t>R3451</t>
  </si>
  <si>
    <t>R3452</t>
  </si>
  <si>
    <t>R3453</t>
  </si>
  <si>
    <t>Mat. i dijelovi za tek. i inv.održavanje</t>
  </si>
  <si>
    <t>R3454</t>
  </si>
  <si>
    <t>Sitan inventar i auto gume</t>
  </si>
  <si>
    <t>R3455</t>
  </si>
  <si>
    <t>Službena, radna i zašt. odjeća i obuća</t>
  </si>
  <si>
    <t>R3456</t>
  </si>
  <si>
    <t>R3457</t>
  </si>
  <si>
    <t>R3458</t>
  </si>
  <si>
    <t>R3459</t>
  </si>
  <si>
    <t>R3460</t>
  </si>
  <si>
    <t>R3461</t>
  </si>
  <si>
    <t>Int. i osobne usluge</t>
  </si>
  <si>
    <t>R3462</t>
  </si>
  <si>
    <t>R3463</t>
  </si>
  <si>
    <t>R3464</t>
  </si>
  <si>
    <t>R3465</t>
  </si>
  <si>
    <t>R3465-1</t>
  </si>
  <si>
    <t>R3466</t>
  </si>
  <si>
    <t>Naknade šteta pravnim i fizičkim osobama</t>
  </si>
  <si>
    <t>R3467</t>
  </si>
  <si>
    <t>R3467-1</t>
  </si>
  <si>
    <t>R3468</t>
  </si>
  <si>
    <t>Med. i lab. oprema</t>
  </si>
  <si>
    <t>R3469</t>
  </si>
  <si>
    <t>R3678</t>
  </si>
  <si>
    <t>Naknade ostalih troškova</t>
  </si>
  <si>
    <t>R3679</t>
  </si>
  <si>
    <t>Zatezne kamate iz poslovnih odnosa</t>
  </si>
  <si>
    <t>R3754</t>
  </si>
  <si>
    <t>Pristojbe i naknade</t>
  </si>
  <si>
    <t>R3755</t>
  </si>
  <si>
    <t>Oprema za održavanje i zaštitu</t>
  </si>
  <si>
    <t>R3755-01</t>
  </si>
  <si>
    <t>R4833</t>
  </si>
  <si>
    <t>Plaće za posebne uvjete rada</t>
  </si>
  <si>
    <t>R3470</t>
  </si>
  <si>
    <t>R3471</t>
  </si>
  <si>
    <t>Doprinosi za obv.zdr. osiguranje</t>
  </si>
  <si>
    <t>R3472</t>
  </si>
  <si>
    <t>Doprinosi za obvezno  osiguranje u slučaju nezaposlenosti</t>
  </si>
  <si>
    <t>R3473</t>
  </si>
  <si>
    <t>R3473-01</t>
  </si>
  <si>
    <t>R3474</t>
  </si>
  <si>
    <t>R3475</t>
  </si>
  <si>
    <t>R3476</t>
  </si>
  <si>
    <t>R3476-01</t>
  </si>
  <si>
    <t>R3476-02</t>
  </si>
  <si>
    <t>Materijal i dijelovi za tekuće i investicijsko održavanje</t>
  </si>
  <si>
    <t>R3477</t>
  </si>
  <si>
    <t>R3477-01</t>
  </si>
  <si>
    <t>Usluge tekućeg i investicijskog održavanja</t>
  </si>
  <si>
    <t>R3478</t>
  </si>
  <si>
    <t>R3478-01</t>
  </si>
  <si>
    <t>R3479</t>
  </si>
  <si>
    <t>R3480</t>
  </si>
  <si>
    <t>R3481</t>
  </si>
  <si>
    <t>R3482</t>
  </si>
  <si>
    <t>Naknade troškova osobama izvan rad.odnosa</t>
  </si>
  <si>
    <t>R3482-01</t>
  </si>
  <si>
    <t>R3483</t>
  </si>
  <si>
    <t>Ostali nespom.rashodi poslovanja</t>
  </si>
  <si>
    <t>R3484</t>
  </si>
  <si>
    <t>3812</t>
  </si>
  <si>
    <t>Tek.donacije u naravi</t>
  </si>
  <si>
    <t>R3484-01</t>
  </si>
  <si>
    <t>3821</t>
  </si>
  <si>
    <t>Kapitalne donacije neprofitnim organizacijama</t>
  </si>
  <si>
    <t>R3485</t>
  </si>
  <si>
    <t>Medicinska i lab.oprema</t>
  </si>
  <si>
    <t>R3680</t>
  </si>
  <si>
    <t>R3756</t>
  </si>
  <si>
    <t>R3798</t>
  </si>
  <si>
    <t>Ulaganja u računalne programe</t>
  </si>
  <si>
    <t>R3798-01</t>
  </si>
  <si>
    <t>R3798-02</t>
  </si>
  <si>
    <t>R3914</t>
  </si>
  <si>
    <t>Uredski namještaj</t>
  </si>
  <si>
    <t>R3442-1</t>
  </si>
  <si>
    <t>R3486</t>
  </si>
  <si>
    <t>R3486-01</t>
  </si>
  <si>
    <t>R3486-02</t>
  </si>
  <si>
    <t>R3486-03</t>
  </si>
  <si>
    <t>R3486-04</t>
  </si>
  <si>
    <t>R3486-1</t>
  </si>
  <si>
    <t>Troškovi sudskih postupaka</t>
  </si>
  <si>
    <t>Tekući prijenosi između proračunskih.korisnika istog proračuna</t>
  </si>
  <si>
    <t>Stručno USAVRŠAVANJE zaposlenika</t>
  </si>
  <si>
    <t>REPREZENTACIJA</t>
  </si>
  <si>
    <t>ZDRAVSTVENI OBJEKTI</t>
  </si>
  <si>
    <t>OSTALE USLUGE</t>
  </si>
  <si>
    <t xml:space="preserve">HTZ </t>
  </si>
  <si>
    <t>IZVOR</t>
  </si>
  <si>
    <t>RASHODI IZ NADLEŽNOG PRORAČUNA</t>
  </si>
  <si>
    <t>PRIHODI IZ NADLEŽNOG PRORAČUNA</t>
  </si>
  <si>
    <t>Prihodi za financiranje rashoda poslovanja -DEC.SREDSTVA</t>
  </si>
  <si>
    <t xml:space="preserve">Prihodi za financiranje rashoda poslovanja </t>
  </si>
  <si>
    <t>Prihodi za financiranje rashoda za nabavu nefin.imovine</t>
  </si>
  <si>
    <t>NASTAVNI ZAVOD ZA JAVNO ZDRAVSTVO BRODSKO POSAVSKE ŽUPANIJE</t>
  </si>
  <si>
    <t>R3406-01</t>
  </si>
  <si>
    <t>R3433-01</t>
  </si>
  <si>
    <t>R3457-01</t>
  </si>
  <si>
    <t>R3464-01</t>
  </si>
  <si>
    <t>R3465-02</t>
  </si>
  <si>
    <t>R3481-01</t>
  </si>
  <si>
    <t>ZATEZNE KAMATE</t>
  </si>
  <si>
    <t>IZVRŠENJE za razdoblje od 1.1.2022. do 31.12.2022. 7.REBALANS FINANCIJSKOG PLANA</t>
  </si>
  <si>
    <t>Višak prihoda poslovanja</t>
  </si>
  <si>
    <t>višak prihoda od HZZO-a</t>
  </si>
  <si>
    <t>planirano</t>
  </si>
  <si>
    <t>realizirano</t>
  </si>
  <si>
    <t>indeks</t>
  </si>
  <si>
    <t>K1</t>
  </si>
  <si>
    <t>PROJEKT: "PREVENCIJA OVISNOSTI I ZAŠTITA MENTALNOG ZDRAVLJA U BRODSKO-POSAVSKOJ ŽUPANIJI"</t>
  </si>
  <si>
    <t>Izvor</t>
  </si>
  <si>
    <t>POMOĆI</t>
  </si>
  <si>
    <t xml:space="preserve">VIŠAK PRIHODA </t>
  </si>
  <si>
    <t>Zakupnine i licence</t>
  </si>
  <si>
    <t>tekuće donacije u naravi</t>
  </si>
  <si>
    <t>reprezentacija</t>
  </si>
  <si>
    <t>zdravstveni objekti</t>
  </si>
  <si>
    <t>plaće za prekovremeni rad</t>
  </si>
  <si>
    <t>Projekt:  -„Utjecaj onečišćenja iz zraka na biomarkere izloženosti i učinka u  populaciji ljudi u Slavonskom Brodu u 2023.g."</t>
  </si>
  <si>
    <t>naknade zaposlenima ( darovi, pomoći, regres )</t>
  </si>
  <si>
    <t>Zdravstvene usluge</t>
  </si>
  <si>
    <t>FINANCIRANJE SPECIJALIZACIJE MIKROBIOLOGIJA</t>
  </si>
  <si>
    <t>OPĆI PRIHODI</t>
  </si>
  <si>
    <t xml:space="preserve">PROJEKT: -„Unaprjeđenje suradnje Nastavnog zavoda za javno zdravstvo Brodsko-posavske županije i Klubova liječenih alkoholičara: Odlučno i zajedno za bolje sutra“ </t>
  </si>
  <si>
    <t>I. OPĆI DIO</t>
  </si>
  <si>
    <t>A) SAŽETAK RAČUNA PRIHODA I RASHODA</t>
  </si>
  <si>
    <t>EUR</t>
  </si>
  <si>
    <t>Plan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</si>
  <si>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</si>
  <si>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</si>
  <si>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</si>
  <si>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</si>
  <si>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</si>
  <si>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</si>
  <si>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</si>
  <si>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</si>
  <si>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</si>
  <si>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</si>
  <si>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</si>
  <si>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</si>
  <si>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</si>
  <si>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</si>
  <si>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</si>
  <si>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1.</t>
  </si>
  <si>
    <t>074</t>
  </si>
  <si>
    <t>Službe javnog zdravstva</t>
  </si>
  <si>
    <t>RASHODI PREMA FUNKCIJSKOJ KLASIFIKACIJI</t>
  </si>
  <si>
    <t xml:space="preserve">                OPĆI DIO  RAČUN PRIHODA I RASHODA</t>
  </si>
  <si>
    <t>INDEKS ostvareno za izvještajno razdoblje/ izvršenje za izv.razdoblje prethodne godine</t>
  </si>
  <si>
    <t>INDEKS ostvarenja za izv.razdoblje u odnosu na plan</t>
  </si>
  <si>
    <t>Prihodi od prodaje proizvoda i robe te pruženih usluga i prihodi od donacija</t>
  </si>
  <si>
    <t>Prihodi od prodaje proizvoda i robe te pruženih usluga</t>
  </si>
  <si>
    <t xml:space="preserve">Rezultat poslovanja </t>
  </si>
  <si>
    <t>Višak/manjak prihoda</t>
  </si>
  <si>
    <t>Kazne, upravne mjere i ostali prihodi</t>
  </si>
  <si>
    <t>Prihodi od imovine</t>
  </si>
  <si>
    <t>Prihodi od financijske imovine</t>
  </si>
  <si>
    <t>Prihodi od upravnih i administrativnih pristojbi, pristojbi po posebnim propisima i nakanda</t>
  </si>
  <si>
    <t>Prihodi po posebnim propisima</t>
  </si>
  <si>
    <t>Prihodi iz nadležnog proračuna i od HZZO-a temeljem ugovornih obveza</t>
  </si>
  <si>
    <t>Prihodi od HZZO-a na temelju zgovornih obveza</t>
  </si>
  <si>
    <t>Pomoći iz inozemstva i od subjekata unutar općeg proračuna</t>
  </si>
  <si>
    <t>Pomoći od izvanproračunskih korisnika</t>
  </si>
  <si>
    <t xml:space="preserve">Pomoći proračunskim korisnicima iz proračuna koji im nije nadležan </t>
  </si>
  <si>
    <t xml:space="preserve">Pomoći temeljem prijenosa EU sredstava </t>
  </si>
  <si>
    <t>Donacije od pravnih i fizičkih osoba izvan općeg proračuna i povrat donacija po protestiranim jamstvima</t>
  </si>
  <si>
    <t>Prihodi od prodaje financijske imovine</t>
  </si>
  <si>
    <t>Prihodi od prodaje proizvedene dugotrajne imovine</t>
  </si>
  <si>
    <t>Prihodi od prodaje građevinskih ojekata</t>
  </si>
  <si>
    <t>ostvareni višak prihoda po PR-RAS obrascu iskazan je u prethodnoj/ tekućoj godini u pregledu izvršenja financijskog plana u ukupnom iznosu, iako je u trogodišnjem planu raspoređen na 2023, 2024. i 2025 g.</t>
  </si>
  <si>
    <t>FINANCIJSKI PLAN NASTAVNOG ZAVODA ZA JAVNO ZDRAVSTVO BRODSKO POSAVSKE ŽUPANIJE 
ZA 2023. - 5.REBALANS</t>
  </si>
  <si>
    <t>IZVRŠENJE 31.12.2022.</t>
  </si>
  <si>
    <t>IZVRŠENJE 31.12.2023.</t>
  </si>
  <si>
    <t>3.</t>
  </si>
  <si>
    <t>VLASTITI PRIHODI</t>
  </si>
  <si>
    <t xml:space="preserve">RASHODI POSLOVANJA </t>
  </si>
  <si>
    <t xml:space="preserve">Rashodi za zaposlene </t>
  </si>
  <si>
    <t>Plaće (bruto)</t>
  </si>
  <si>
    <t xml:space="preserve">Doprinosi na plaće </t>
  </si>
  <si>
    <t xml:space="preserve">Doprinosi za obvezno osiguranje u slučaju nezaposlenosti </t>
  </si>
  <si>
    <t>MATERIJALNI RASHODI</t>
  </si>
  <si>
    <t xml:space="preserve">Naknade troškova zaposlenima </t>
  </si>
  <si>
    <t xml:space="preserve">Rashodi za materijal i energiju </t>
  </si>
  <si>
    <t xml:space="preserve">Rashodi za usluge </t>
  </si>
  <si>
    <t>NAKNADE OSTALIH TROŠKOVA</t>
  </si>
  <si>
    <t xml:space="preserve">Ostali nespomenuti rashodi poslovanja </t>
  </si>
  <si>
    <t>troškovi sudskih postupaka</t>
  </si>
  <si>
    <t xml:space="preserve">Financijski rashodi </t>
  </si>
  <si>
    <t xml:space="preserve">Ostali financijski rashodi </t>
  </si>
  <si>
    <t xml:space="preserve">Ostali rashodi </t>
  </si>
  <si>
    <t xml:space="preserve">Kazne, penali i naknade štete </t>
  </si>
  <si>
    <t xml:space="preserve">Rashodi za nabavu nefinancijske imovine </t>
  </si>
  <si>
    <t xml:space="preserve">Rashodi za nabavu neproizvedene dugotrajne imovine </t>
  </si>
  <si>
    <t xml:space="preserve">Nematerijalna imovina </t>
  </si>
  <si>
    <t xml:space="preserve">Rashodi za nabavu proizvedene dugotrajne imovine </t>
  </si>
  <si>
    <t xml:space="preserve">Građevinski objekti </t>
  </si>
  <si>
    <t xml:space="preserve">Postrojenja i oprema </t>
  </si>
  <si>
    <t>komunikacijska oprema</t>
  </si>
  <si>
    <t xml:space="preserve">Prijevozna sredstva </t>
  </si>
  <si>
    <t xml:space="preserve">Nematerijalna proizvedena imovina </t>
  </si>
  <si>
    <t>DONACIJE</t>
  </si>
  <si>
    <t>4.</t>
  </si>
  <si>
    <t>PRIHODI ZA POSEBNE NAMJENE</t>
  </si>
  <si>
    <t>plaće posebni uvjeti rada</t>
  </si>
  <si>
    <t xml:space="preserve">Doprinosi za obvezno osig. u slučaju nezaposlenosti </t>
  </si>
  <si>
    <t xml:space="preserve">Pomoći dane u inozemstvo i unutar općeg proračuna </t>
  </si>
  <si>
    <t xml:space="preserve">Prijenosi između proračunskih korisnika istog proračuna </t>
  </si>
  <si>
    <t>tekući prijenosi između pror.koris.istog proračuna</t>
  </si>
  <si>
    <t>instrumenti i uređaji</t>
  </si>
  <si>
    <t>5.</t>
  </si>
  <si>
    <t>R3470-01</t>
  </si>
  <si>
    <t>regres,božićnica</t>
  </si>
  <si>
    <t xml:space="preserve">Doprinosi za obvezno  osiguranje u slučaju nezaposlenosti </t>
  </si>
  <si>
    <t>MATERIJAL ZA TEKUĆE I INV.ODRŽAVANJE</t>
  </si>
  <si>
    <t>ostale usluge</t>
  </si>
  <si>
    <t xml:space="preserve">Tekuće donacije </t>
  </si>
  <si>
    <t xml:space="preserve">Kapitalne donacije </t>
  </si>
  <si>
    <t>R3914-01</t>
  </si>
  <si>
    <t>7.</t>
  </si>
  <si>
    <t>PRIHODI OD PRODAJE ILI ZAMJENE NEFIN. IMOVINE. I naknade šteta s osnove osiguranja</t>
  </si>
  <si>
    <t>RASHODI POSLOVANJA</t>
  </si>
  <si>
    <t>RASHODI ZA USLUGE</t>
  </si>
  <si>
    <t xml:space="preserve">Materijalni rashodi </t>
  </si>
  <si>
    <t>5.rebalans finanajskog plana za 2023.g.</t>
  </si>
  <si>
    <t>Manjak prihoda</t>
  </si>
  <si>
    <t>IZVRŠENJE za razdoblje od 1.1.2023. do 31.12.2023. 5.REBALANS FINANCIJSKOG PLANA</t>
  </si>
  <si>
    <t>prihodi od prodaje postrojenja i opreme</t>
  </si>
  <si>
    <t>Prihodi od prodaje prijevoznih sredstava</t>
  </si>
  <si>
    <t>Prihodi poslovanja</t>
  </si>
  <si>
    <t xml:space="preserve">Višak prihoda </t>
  </si>
  <si>
    <t>PROGRAM ZDRAVSTVENA ZAŠTITA STANOVNIŠTVA BRODSKO POSAVSKE ŽUPANIJE</t>
  </si>
  <si>
    <t>A 1                                                         AKTIVNOST REDOVNA DJELATNOST</t>
  </si>
  <si>
    <t xml:space="preserve">Rashodi za nabavu neproiz-vedene dugotrajne imovine </t>
  </si>
  <si>
    <t>A 3</t>
  </si>
  <si>
    <t>FINANCIRANJE SPECIJALIZACIJE EPIDEMIOLOGIJA I</t>
  </si>
  <si>
    <r>
      <t xml:space="preserve">A2                                         </t>
    </r>
    <r>
      <rPr>
        <b/>
        <i/>
        <sz val="9"/>
        <rFont val="Arial"/>
        <family val="2"/>
      </rPr>
      <t xml:space="preserve">  MINIMALNI FINANCIJSKI STANDARDI U ZDRAVSTVU</t>
    </r>
  </si>
  <si>
    <t>A 4</t>
  </si>
  <si>
    <t>A 5</t>
  </si>
  <si>
    <t>FINANCIRANJE SPECIJALIZACIJE EPIDEMIOLOGIJA II</t>
  </si>
  <si>
    <t>K 2</t>
  </si>
  <si>
    <t>K 3</t>
  </si>
  <si>
    <t>5.REBALANS FINANCIJSKOG PLAN NASTAVNOG ZAVODA ZA JAVNO ZDRAVSTVO BRODSKO POSAVSKE ŽUPANIJE 
ZA 2023.</t>
  </si>
  <si>
    <t xml:space="preserve">A. RAČUN PRIHODA I RASHODA </t>
  </si>
  <si>
    <t>Razred</t>
  </si>
  <si>
    <t>Skupina</t>
  </si>
  <si>
    <t>Naziv prihoda</t>
  </si>
  <si>
    <t>4.rebalans plana za 2023.</t>
  </si>
  <si>
    <t>povećanje/smanjenje</t>
  </si>
  <si>
    <t>5.rebalans plana za 2023.</t>
  </si>
  <si>
    <t>Ostale pomoći</t>
  </si>
  <si>
    <t>Prihodi od upravnih  i administrativnih pristojbi, pristojbi po posebnim propisima</t>
  </si>
  <si>
    <t>Vlastiti prihodi</t>
  </si>
  <si>
    <t>prihodi iz nadležnog proračuna za financiranje redovne djelatnosti proračunskih korisnika</t>
  </si>
  <si>
    <t>prihodi od HZZO-a na temelju ugovornih obveza</t>
  </si>
  <si>
    <t>Prihodi od prodaje nefinancijske imovine</t>
  </si>
  <si>
    <t>Rezultat poslovanja</t>
  </si>
  <si>
    <t>višak prihoda</t>
  </si>
  <si>
    <t>ukupno:</t>
  </si>
  <si>
    <t>Naziv rashoda</t>
  </si>
  <si>
    <t>Rashodi poslovanja</t>
  </si>
  <si>
    <t>Rashodi za zaposlene</t>
  </si>
  <si>
    <t>vlastiti prihodi</t>
  </si>
  <si>
    <t>višak vlastitih prihoda</t>
  </si>
  <si>
    <t>prihodi za posebne namjene</t>
  </si>
  <si>
    <t>višak prihoda za posebne namjene</t>
  </si>
  <si>
    <t>pomoći</t>
  </si>
  <si>
    <t>višak prihoda pomoći</t>
  </si>
  <si>
    <t>Materijalni rashodi</t>
  </si>
  <si>
    <t>Opći prihodi i primici</t>
  </si>
  <si>
    <t>…</t>
  </si>
  <si>
    <t>donacije</t>
  </si>
  <si>
    <t>Prihodi od prodaje  nefinancijske imovine i nadoknade šteta s osnova osiguranja</t>
  </si>
  <si>
    <t>Financijski rashodi</t>
  </si>
  <si>
    <t>pomoći dane u inozemstvo i unutar općeg proračuna</t>
  </si>
  <si>
    <t>ostali rashodi</t>
  </si>
  <si>
    <t>opći prihodi</t>
  </si>
  <si>
    <t>Rashodi za nabavu nefinancijske imovine</t>
  </si>
  <si>
    <t>Rashodi za nabavu neproizvedene dugotrajne imovine</t>
  </si>
  <si>
    <t>Rashodi za nabavu proizvedene dugotrajne imovine</t>
  </si>
  <si>
    <t>PROGRAM ZA RAD AMBULANTI NIJE U FIN.PLANU ZA 2023.G.</t>
  </si>
  <si>
    <t>prih</t>
  </si>
  <si>
    <t>vl</t>
  </si>
  <si>
    <t>vl višak</t>
  </si>
  <si>
    <t>posebne namjene</t>
  </si>
  <si>
    <t>višak poseb.namjene</t>
  </si>
  <si>
    <t>pom</t>
  </si>
  <si>
    <t>višak pom</t>
  </si>
  <si>
    <t>don</t>
  </si>
  <si>
    <t>prodaja</t>
  </si>
  <si>
    <t>opći</t>
  </si>
  <si>
    <t>Opći prihodi</t>
  </si>
  <si>
    <t>po izvorima</t>
  </si>
  <si>
    <t>ukupno</t>
  </si>
  <si>
    <t>sveukupno</t>
  </si>
  <si>
    <t>izvršenje %</t>
  </si>
  <si>
    <t xml:space="preserve">Konto </t>
  </si>
  <si>
    <t>OPIS</t>
  </si>
  <si>
    <t>5.REB PLANA 2023.</t>
  </si>
  <si>
    <t>pomoći iz inoz.i subjekata unutar općeg proračuna</t>
  </si>
  <si>
    <t>pomoći iz proračuna</t>
  </si>
  <si>
    <t>tekuće pomoći iz drž.pror.-ovisnost+zrak+raz.pl.+kla</t>
  </si>
  <si>
    <t>plaća</t>
  </si>
  <si>
    <t>ovis+kla MZ</t>
  </si>
  <si>
    <t>pomoći temeljem prijenosa EU sredstava</t>
  </si>
  <si>
    <t>tekuće pomoći od HZZ (pripravnici)</t>
  </si>
  <si>
    <t>specijalizacije fin.iz EU</t>
  </si>
  <si>
    <t xml:space="preserve">dizala </t>
  </si>
  <si>
    <t>PRIHODI OD FINANCIJSKE IM.</t>
  </si>
  <si>
    <t xml:space="preserve">Prihodi od kamata na depozite              </t>
  </si>
  <si>
    <t>PRIHODI PO POSEBNIM PROPISIMA</t>
  </si>
  <si>
    <t>Prihodi od participacije</t>
  </si>
  <si>
    <t>Prihodi od dopunskog zdrav. os.</t>
  </si>
  <si>
    <t>Prihodi od šteta,i osiguranja,ostali</t>
  </si>
  <si>
    <t>Prih.od prodaje proiz.pruženih usluga..</t>
  </si>
  <si>
    <t>PRIHODI OD PRODAJE PROIZVODA,TE PRUŽENIH USLUGA</t>
  </si>
  <si>
    <t>Prihodi od prodanih proizvoda</t>
  </si>
  <si>
    <t xml:space="preserve">Prihodi od pružanja usluga </t>
  </si>
  <si>
    <t>DONACIJE OD PRAVNIH OSOBA IZVAN OPĆEG PRORAČUNA</t>
  </si>
  <si>
    <t>Prih.iz nadležnog proračuna i HZZO</t>
  </si>
  <si>
    <t>Prihodi iz nadležnog proračuna</t>
  </si>
  <si>
    <t>NAJAM STANA</t>
  </si>
  <si>
    <t>Prihodi za fin.rashoda poslovanja Županija-ovisnost</t>
  </si>
  <si>
    <t>Prihodi za fin.rashoda poslovanja DEC</t>
  </si>
  <si>
    <t>KAZNE,UPRAVNE MJERE, OSTALI PR.</t>
  </si>
  <si>
    <t>ostali prihodi</t>
  </si>
  <si>
    <t>PRIHODI OD PRODAJE PROIZVEDENE NEFIN.IMOVINE</t>
  </si>
  <si>
    <t>6+7</t>
  </si>
  <si>
    <t>UKUPNI PRIHODI</t>
  </si>
  <si>
    <t>RASHODI ZA ZAPOSLENE PLAĆE</t>
  </si>
  <si>
    <t>PLAĆE</t>
  </si>
  <si>
    <t>Bruto plaće – redovan rad</t>
  </si>
  <si>
    <t>Bruto plaće - prekovremeni rad</t>
  </si>
  <si>
    <t>Bruto plaće posebni uvjeti rada</t>
  </si>
  <si>
    <t>DOPRINOSI NA PLAĆE</t>
  </si>
  <si>
    <t>OSTALI RASHODI ZA ZAPOSLENE</t>
  </si>
  <si>
    <t>NAKNADE TROŠKOVA ZAPOSLENIMA</t>
  </si>
  <si>
    <t>Troškovi službenih putovanja</t>
  </si>
  <si>
    <t xml:space="preserve">Naknada za prijevoz na pos.i odvojeni život </t>
  </si>
  <si>
    <t>RASHODI ZA MATERIJAL I ENERGIJU</t>
  </si>
  <si>
    <t>Uredski mat. i ostali mat.za redov.poslov.</t>
  </si>
  <si>
    <t>Materijal za redovnu djelatnost</t>
  </si>
  <si>
    <t xml:space="preserve">Energija </t>
  </si>
  <si>
    <t>Materijal za tekuće i invest. održa</t>
  </si>
  <si>
    <t>Sitni  inventar i auto gume</t>
  </si>
  <si>
    <t>HTZ</t>
  </si>
  <si>
    <t>Telefon,  poštarina i cestarina</t>
  </si>
  <si>
    <t>Usluge tekućeg i inv. održavanja</t>
  </si>
  <si>
    <t>Usluge informiranja, promidžbe</t>
  </si>
  <si>
    <t>Komunalne usluge (voda,grijanje,smeće)</t>
  </si>
  <si>
    <t>Zdravstvene i veterinarske usluge</t>
  </si>
  <si>
    <t>Ažuriranje računalnih baza i ostale računalne usluge</t>
  </si>
  <si>
    <t xml:space="preserve">Ostale usluge (grafičke, registracija vozila, periodični pregledi, HRT pret.   </t>
  </si>
  <si>
    <t>naknade tr.osobama izvan radnog odnosa</t>
  </si>
  <si>
    <t>naknade ostalih troškova</t>
  </si>
  <si>
    <t>ostale tekuće donacije u naravi</t>
  </si>
  <si>
    <t>kapitalne donacije</t>
  </si>
  <si>
    <t>kapit.donacije neprofitnim organiz.</t>
  </si>
  <si>
    <t>Kazne penali i naknade šteta</t>
  </si>
  <si>
    <t>kazne, penali i naknade šteta</t>
  </si>
  <si>
    <t>RASHODI ZA NABAVU NEPROIZVEDENE IMOVINE</t>
  </si>
  <si>
    <t>NEMATERIJALNA IMOVINA</t>
  </si>
  <si>
    <t>Licence za programe</t>
  </si>
  <si>
    <t>hep,vodovod, plin ,kanalizacija-priključ.</t>
  </si>
  <si>
    <t>RASHODI ZA NABAVU PROIZ. DUGOTRAJNE IMOVINE</t>
  </si>
  <si>
    <t xml:space="preserve">građevinski  objekti </t>
  </si>
  <si>
    <t>ceste</t>
  </si>
  <si>
    <t>postrojenja i oprema</t>
  </si>
  <si>
    <t>Računalna oprema i namještaj</t>
  </si>
  <si>
    <t>Ostala oprema za održavanje i zaštitu</t>
  </si>
  <si>
    <t>Instrumenti i uređaji</t>
  </si>
  <si>
    <t>Ostala oprema</t>
  </si>
  <si>
    <t>Prijevozna sredstva</t>
  </si>
  <si>
    <t>Prijevozna sredstva u cestov.prom.</t>
  </si>
  <si>
    <t>nematerijalna proiz.imovina</t>
  </si>
  <si>
    <t>Računalni programi</t>
  </si>
  <si>
    <t>RASHODI ZA DODATNA ULAGANJA NA NEFIN. IMOV.</t>
  </si>
  <si>
    <t>Dodatna ulaganja na prijevoznim sred</t>
  </si>
  <si>
    <t>3+4</t>
  </si>
  <si>
    <t>UKUPNI RASHODI</t>
  </si>
  <si>
    <t>IZVRŠENJE 31.12.2022</t>
  </si>
  <si>
    <t>IZVRŠENJE 31.12.2023</t>
  </si>
  <si>
    <t>izv/ost</t>
  </si>
  <si>
    <t>Prihodi od upravnih i administ. pristojbi</t>
  </si>
  <si>
    <t>Vlastiti izvori</t>
  </si>
  <si>
    <t>RASHODI</t>
  </si>
  <si>
    <t>PRIHODI</t>
  </si>
  <si>
    <t xml:space="preserve">5.R.FINANCIJSKI PLAN ZA 2023. GODINU </t>
  </si>
  <si>
    <t>IZVRŠENJE FINANCIJSKOG PLANA NASTAVNOG ZAVODA ZA JAVNO ZDRAVSTVO BRODSKO POSAVSKE ŽUPANIJE 
ZA 2023. - 5.REBALANS</t>
  </si>
  <si>
    <t>SVEUKUPNO PRIHODI + VIŠAK PRIHODA</t>
  </si>
  <si>
    <t xml:space="preserve">višak prihoda </t>
  </si>
  <si>
    <t>Mat. i dijelovi za tek. i inv. održavanje</t>
  </si>
  <si>
    <t xml:space="preserve">naknade zaposlenima </t>
  </si>
  <si>
    <t>UKUPNO PLANIRANI PRIHODI I VIŠAK</t>
  </si>
  <si>
    <t>VIŠAK PRIHODA</t>
  </si>
  <si>
    <t>RAČUN PRIHODA I RASHODA PO EKONOMSKOJ KLASIFIKACIJI</t>
  </si>
  <si>
    <t xml:space="preserve">              OPĆI DIO  RAČUN PRIHODA I RASHODA PO IZVORIMA FINANCIRANJA</t>
  </si>
  <si>
    <t xml:space="preserve">                                POSEBNI DIO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</si>
</sst>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[$-1041A]#,##0.00;\-\ #,##0.00"/>
    <numFmt numFmtId="166" formatCode="[$-1041A]#,##0;\-\ #,##0"/>
    <numFmt numFmtId="167" formatCode="#,##0.00_ ;\-#,##0.00\ "/>
  </numFmts>
  <fonts count="112"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12"/>
      <name val="Arial"/>
      <family val="2"/>
    </font>
    <font>
      <b/>
      <sz val="8"/>
      <name val="Calibri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9"/>
      <color indexed="56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color indexed="8"/>
      <name val="Arial"/>
      <family val="2"/>
    </font>
    <font>
      <i/>
      <sz val="1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00206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FFFFFF"/>
      <name val="Arial"/>
      <family val="2"/>
    </font>
    <font>
      <sz val="9"/>
      <color rgb="FF000000"/>
      <name val="Calibri"/>
      <family val="2"/>
    </font>
    <font>
      <b/>
      <sz val="9"/>
      <color rgb="FF00206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9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FFEE7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rgb="FF000080"/>
      </left>
      <right style="thin">
        <color rgb="FF000080"/>
      </right>
      <top style="thin">
        <color rgb="FFC0C0C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80"/>
      </right>
      <top style="thin">
        <color rgb="FFC0C0C0"/>
      </top>
      <bottom style="thin">
        <color rgb="FFC0C0C0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80"/>
      </left>
      <right/>
      <top style="thin"/>
      <bottom style="thin"/>
    </border>
  </borders>
  <cellStyleXfs count="63"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20" borderId="1" applyNumberFormat="0" applyFont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28" borderId="2" applyNumberFormat="0" applyAlignment="0" applyProtection="0"/>
    <xf numFmtId="0" fontId="73" fillId="28" borderId="3" applyNumberFormat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68" fillId="0" borderId="0">
      <alignment/>
      <protection/>
    </xf>
    <xf numFmtId="0" fontId="18" fillId="0" borderId="0">
      <alignment/>
      <protection/>
    </xf>
    <xf numFmtId="9" fontId="68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31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2" borderId="3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1" fontId="68" fillId="0" borderId="0" applyFont="0" applyFill="0" applyBorder="0" applyAlignment="0" applyProtection="0"/>
  </cellStyleXfs>
  <cellXfs count="861">
    <xf numFmtId="0" fontId="1" fillId="0" borderId="0" xfId="0" applyFont="1" applyAlignment="1">
      <alignment/>
    </xf>
    <xf numFmtId="0" fontId="86" fillId="0" borderId="10" xfId="50" applyFont="1" applyBorder="1" applyAlignment="1">
      <alignment vertical="center" wrapText="1" readingOrder="1"/>
      <protection/>
    </xf>
    <xf numFmtId="0" fontId="87" fillId="33" borderId="0" xfId="50" applyFont="1" applyFill="1" applyAlignment="1">
      <alignment horizontal="left" vertical="center" wrapText="1" readingOrder="1"/>
      <protection/>
    </xf>
    <xf numFmtId="0" fontId="87" fillId="33" borderId="0" xfId="50" applyFont="1" applyFill="1" applyAlignment="1">
      <alignment vertical="center" wrapText="1" readingOrder="1"/>
      <protection/>
    </xf>
    <xf numFmtId="0" fontId="88" fillId="34" borderId="0" xfId="50" applyFont="1" applyFill="1" applyAlignment="1">
      <alignment horizontal="left" vertical="center" wrapText="1" readingOrder="1"/>
      <protection/>
    </xf>
    <xf numFmtId="0" fontId="88" fillId="34" borderId="0" xfId="50" applyFont="1" applyFill="1" applyAlignment="1">
      <alignment vertical="center" wrapText="1" readingOrder="1"/>
      <protection/>
    </xf>
    <xf numFmtId="0" fontId="86" fillId="0" borderId="0" xfId="50" applyFont="1" applyFill="1" applyAlignment="1">
      <alignment horizontal="left" vertical="center" wrapText="1" readingOrder="1"/>
      <protection/>
    </xf>
    <xf numFmtId="0" fontId="86" fillId="0" borderId="0" xfId="50" applyFont="1" applyFill="1" applyAlignment="1">
      <alignment vertical="center" wrapText="1" readingOrder="1"/>
      <protection/>
    </xf>
    <xf numFmtId="0" fontId="1" fillId="35" borderId="0" xfId="0" applyFont="1" applyFill="1" applyAlignment="1">
      <alignment/>
    </xf>
    <xf numFmtId="0" fontId="9" fillId="35" borderId="0" xfId="0" applyFont="1" applyFill="1" applyAlignment="1">
      <alignment/>
    </xf>
    <xf numFmtId="4" fontId="10" fillId="36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86" fillId="0" borderId="0" xfId="50" applyFont="1" applyFill="1" applyAlignment="1">
      <alignment horizontal="left" vertical="center" wrapText="1" readingOrder="1"/>
      <protection/>
    </xf>
    <xf numFmtId="0" fontId="86" fillId="0" borderId="0" xfId="50" applyFont="1" applyFill="1" applyAlignment="1">
      <alignment vertical="center" wrapText="1" readingOrder="1"/>
      <protection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6" fillId="0" borderId="10" xfId="50" applyFont="1" applyBorder="1" applyAlignment="1">
      <alignment horizontal="right" vertical="center" wrapText="1" readingOrder="1"/>
      <protection/>
    </xf>
    <xf numFmtId="165" fontId="86" fillId="0" borderId="0" xfId="50" applyNumberFormat="1" applyFont="1" applyFill="1" applyAlignment="1">
      <alignment horizontal="right" vertical="center" wrapText="1" readingOrder="1"/>
      <protection/>
    </xf>
    <xf numFmtId="165" fontId="88" fillId="34" borderId="0" xfId="50" applyNumberFormat="1" applyFont="1" applyFill="1" applyAlignment="1">
      <alignment horizontal="right" vertical="center" wrapText="1" readingOrder="1"/>
      <protection/>
    </xf>
    <xf numFmtId="165" fontId="87" fillId="33" borderId="0" xfId="50" applyNumberFormat="1" applyFont="1" applyFill="1" applyAlignment="1">
      <alignment horizontal="right" vertical="center" wrapText="1" readingOrder="1"/>
      <protection/>
    </xf>
    <xf numFmtId="165" fontId="89" fillId="0" borderId="0" xfId="50" applyNumberFormat="1" applyFont="1" applyFill="1" applyAlignment="1">
      <alignment horizontal="right" vertical="center" wrapText="1" readingOrder="1"/>
      <protection/>
    </xf>
    <xf numFmtId="165" fontId="8" fillId="0" borderId="0" xfId="50" applyNumberFormat="1" applyFont="1" applyFill="1" applyAlignment="1">
      <alignment horizontal="right" vertical="center" wrapText="1" readingOrder="1"/>
      <protection/>
    </xf>
    <xf numFmtId="0" fontId="1" fillId="37" borderId="0" xfId="0" applyFont="1" applyFill="1" applyAlignment="1">
      <alignment/>
    </xf>
    <xf numFmtId="4" fontId="8" fillId="38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86" fillId="38" borderId="0" xfId="50" applyFont="1" applyFill="1" applyAlignment="1">
      <alignment horizontal="left" vertical="center" wrapText="1" readingOrder="1"/>
      <protection/>
    </xf>
    <xf numFmtId="0" fontId="86" fillId="38" borderId="0" xfId="50" applyFont="1" applyFill="1" applyAlignment="1">
      <alignment vertical="center" wrapText="1" readingOrder="1"/>
      <protection/>
    </xf>
    <xf numFmtId="165" fontId="89" fillId="37" borderId="0" xfId="50" applyNumberFormat="1" applyFont="1" applyFill="1" applyAlignment="1">
      <alignment horizontal="right" vertical="center" wrapText="1" readingOrder="1"/>
      <protection/>
    </xf>
    <xf numFmtId="165" fontId="86" fillId="37" borderId="0" xfId="50" applyNumberFormat="1" applyFont="1" applyFill="1" applyAlignment="1">
      <alignment horizontal="right" vertical="center" wrapText="1" readingOrder="1"/>
      <protection/>
    </xf>
    <xf numFmtId="0" fontId="86" fillId="37" borderId="0" xfId="50" applyFont="1" applyFill="1" applyAlignment="1">
      <alignment horizontal="left" vertical="center" wrapText="1" readingOrder="1"/>
      <protection/>
    </xf>
    <xf numFmtId="0" fontId="86" fillId="37" borderId="0" xfId="50" applyFont="1" applyFill="1" applyAlignment="1">
      <alignment vertical="center" wrapText="1" readingOrder="1"/>
      <protection/>
    </xf>
    <xf numFmtId="0" fontId="86" fillId="0" borderId="11" xfId="50" applyFont="1" applyBorder="1" applyAlignment="1">
      <alignment vertical="center" wrapText="1" readingOrder="1"/>
      <protection/>
    </xf>
    <xf numFmtId="0" fontId="86" fillId="0" borderId="11" xfId="50" applyFont="1" applyBorder="1" applyAlignment="1">
      <alignment horizontal="right" vertical="center" wrapText="1" readingOrder="1"/>
      <protection/>
    </xf>
    <xf numFmtId="0" fontId="1" fillId="0" borderId="11" xfId="0" applyFont="1" applyBorder="1" applyAlignment="1">
      <alignment/>
    </xf>
    <xf numFmtId="0" fontId="87" fillId="33" borderId="11" xfId="50" applyFont="1" applyFill="1" applyBorder="1" applyAlignment="1">
      <alignment horizontal="left" vertical="center" wrapText="1" readingOrder="1"/>
      <protection/>
    </xf>
    <xf numFmtId="0" fontId="87" fillId="33" borderId="11" xfId="50" applyFont="1" applyFill="1" applyBorder="1" applyAlignment="1">
      <alignment vertical="center" wrapText="1" readingOrder="1"/>
      <protection/>
    </xf>
    <xf numFmtId="0" fontId="88" fillId="34" borderId="11" xfId="50" applyFont="1" applyFill="1" applyBorder="1" applyAlignment="1">
      <alignment horizontal="left" vertical="center" wrapText="1" readingOrder="1"/>
      <protection/>
    </xf>
    <xf numFmtId="0" fontId="88" fillId="34" borderId="11" xfId="50" applyFont="1" applyFill="1" applyBorder="1" applyAlignment="1">
      <alignment vertical="center" wrapText="1" readingOrder="1"/>
      <protection/>
    </xf>
    <xf numFmtId="0" fontId="86" fillId="0" borderId="11" xfId="50" applyFont="1" applyFill="1" applyBorder="1" applyAlignment="1">
      <alignment horizontal="left" vertical="center" wrapText="1" readingOrder="1"/>
      <protection/>
    </xf>
    <xf numFmtId="0" fontId="86" fillId="0" borderId="11" xfId="50" applyFont="1" applyFill="1" applyBorder="1" applyAlignment="1">
      <alignment vertical="center" wrapText="1" readingOrder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8" borderId="0" xfId="0" applyFont="1" applyFill="1" applyAlignment="1">
      <alignment/>
    </xf>
    <xf numFmtId="0" fontId="12" fillId="0" borderId="0" xfId="0" applyFont="1" applyAlignment="1">
      <alignment/>
    </xf>
    <xf numFmtId="4" fontId="90" fillId="33" borderId="11" xfId="50" applyNumberFormat="1" applyFont="1" applyFill="1" applyBorder="1" applyAlignment="1">
      <alignment horizontal="left" vertical="center" wrapText="1" readingOrder="1"/>
      <protection/>
    </xf>
    <xf numFmtId="4" fontId="12" fillId="39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1" xfId="0" applyNumberFormat="1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87" fillId="33" borderId="11" xfId="50" applyNumberFormat="1" applyFont="1" applyFill="1" applyBorder="1" applyAlignment="1">
      <alignment horizontal="center" vertical="center" wrapText="1" readingOrder="1"/>
      <protection/>
    </xf>
    <xf numFmtId="1" fontId="1" fillId="39" borderId="1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4" fontId="14" fillId="39" borderId="11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38" borderId="0" xfId="0" applyFont="1" applyFill="1" applyAlignment="1">
      <alignment/>
    </xf>
    <xf numFmtId="0" fontId="9" fillId="40" borderId="0" xfId="0" applyFont="1" applyFill="1" applyAlignment="1">
      <alignment/>
    </xf>
    <xf numFmtId="0" fontId="86" fillId="0" borderId="11" xfId="50" applyFont="1" applyFill="1" applyBorder="1" applyAlignment="1">
      <alignment horizontal="left" wrapText="1" readingOrder="1"/>
      <protection/>
    </xf>
    <xf numFmtId="0" fontId="1" fillId="0" borderId="0" xfId="0" applyFont="1" applyAlignment="1">
      <alignment vertical="center"/>
    </xf>
    <xf numFmtId="0" fontId="9" fillId="41" borderId="0" xfId="0" applyFont="1" applyFill="1" applyAlignment="1">
      <alignment/>
    </xf>
    <xf numFmtId="1" fontId="12" fillId="0" borderId="11" xfId="0" applyNumberFormat="1" applyFont="1" applyBorder="1" applyAlignment="1">
      <alignment/>
    </xf>
    <xf numFmtId="1" fontId="14" fillId="41" borderId="1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readingOrder="1"/>
    </xf>
    <xf numFmtId="0" fontId="86" fillId="0" borderId="11" xfId="50" applyFont="1" applyBorder="1" applyAlignment="1">
      <alignment horizontal="center" wrapText="1" readingOrder="1"/>
      <protection/>
    </xf>
    <xf numFmtId="0" fontId="9" fillId="0" borderId="0" xfId="0" applyFont="1" applyAlignment="1">
      <alignment vertical="center"/>
    </xf>
    <xf numFmtId="165" fontId="91" fillId="0" borderId="11" xfId="50" applyNumberFormat="1" applyFont="1" applyFill="1" applyBorder="1" applyAlignment="1">
      <alignment horizontal="right" vertical="center" wrapText="1" readingOrder="1"/>
      <protection/>
    </xf>
    <xf numFmtId="165" fontId="18" fillId="0" borderId="11" xfId="50" applyNumberFormat="1" applyFont="1" applyFill="1" applyBorder="1" applyAlignment="1">
      <alignment horizontal="right" vertical="center" wrapText="1" readingOrder="1"/>
      <protection/>
    </xf>
    <xf numFmtId="4" fontId="22" fillId="38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37" borderId="0" xfId="0" applyFont="1" applyFill="1" applyAlignment="1">
      <alignment/>
    </xf>
    <xf numFmtId="4" fontId="18" fillId="37" borderId="12" xfId="0" applyNumberFormat="1" applyFont="1" applyFill="1" applyBorder="1" applyAlignment="1">
      <alignment/>
    </xf>
    <xf numFmtId="4" fontId="18" fillId="37" borderId="0" xfId="0" applyNumberFormat="1" applyFont="1" applyFill="1" applyAlignment="1">
      <alignment/>
    </xf>
    <xf numFmtId="0" fontId="22" fillId="37" borderId="0" xfId="0" applyFont="1" applyFill="1" applyAlignment="1">
      <alignment/>
    </xf>
    <xf numFmtId="0" fontId="92" fillId="0" borderId="0" xfId="50" applyFont="1" applyAlignment="1">
      <alignment horizontal="center" vertical="top" wrapText="1" readingOrder="1"/>
      <protection/>
    </xf>
    <xf numFmtId="4" fontId="22" fillId="37" borderId="0" xfId="0" applyNumberFormat="1" applyFont="1" applyFill="1" applyAlignment="1">
      <alignment/>
    </xf>
    <xf numFmtId="0" fontId="86" fillId="0" borderId="13" xfId="50" applyFont="1" applyFill="1" applyBorder="1" applyAlignment="1">
      <alignment vertical="center" wrapText="1" readingOrder="1"/>
      <protection/>
    </xf>
    <xf numFmtId="165" fontId="91" fillId="0" borderId="14" xfId="50" applyNumberFormat="1" applyFont="1" applyFill="1" applyBorder="1" applyAlignment="1">
      <alignment horizontal="right" vertical="center" wrapText="1" readingOrder="1"/>
      <protection/>
    </xf>
    <xf numFmtId="165" fontId="91" fillId="0" borderId="15" xfId="50" applyNumberFormat="1" applyFont="1" applyFill="1" applyBorder="1" applyAlignment="1">
      <alignment horizontal="right" vertical="center" wrapText="1" readingOrder="1"/>
      <protection/>
    </xf>
    <xf numFmtId="165" fontId="91" fillId="0" borderId="16" xfId="50" applyNumberFormat="1" applyFont="1" applyFill="1" applyBorder="1" applyAlignment="1">
      <alignment horizontal="right" vertical="center" wrapText="1" readingOrder="1"/>
      <protection/>
    </xf>
    <xf numFmtId="4" fontId="12" fillId="0" borderId="17" xfId="0" applyNumberFormat="1" applyFont="1" applyBorder="1" applyAlignment="1">
      <alignment/>
    </xf>
    <xf numFmtId="1" fontId="14" fillId="37" borderId="11" xfId="0" applyNumberFormat="1" applyFont="1" applyFill="1" applyBorder="1" applyAlignment="1">
      <alignment/>
    </xf>
    <xf numFmtId="165" fontId="91" fillId="37" borderId="11" xfId="50" applyNumberFormat="1" applyFont="1" applyFill="1" applyBorder="1" applyAlignment="1">
      <alignment horizontal="right" vertical="center" wrapText="1" readingOrder="1"/>
      <protection/>
    </xf>
    <xf numFmtId="165" fontId="91" fillId="38" borderId="14" xfId="50" applyNumberFormat="1" applyFont="1" applyFill="1" applyBorder="1" applyAlignment="1">
      <alignment horizontal="right" vertical="center" wrapText="1" readingOrder="1"/>
      <protection/>
    </xf>
    <xf numFmtId="4" fontId="12" fillId="37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0" fontId="68" fillId="0" borderId="0" xfId="0" applyAlignment="1">
      <alignment/>
    </xf>
    <xf numFmtId="0" fontId="2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wrapText="1"/>
    </xf>
    <xf numFmtId="0" fontId="30" fillId="0" borderId="0" xfId="0" applyFont="1" applyFill="1" applyAlignment="1">
      <alignment wrapText="1"/>
    </xf>
    <xf numFmtId="0" fontId="27" fillId="0" borderId="18" xfId="0" applyFont="1" applyFill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/>
    </xf>
    <xf numFmtId="0" fontId="93" fillId="0" borderId="18" xfId="0" applyFont="1" applyBorder="1" applyAlignment="1">
      <alignment horizontal="right" vertical="center"/>
    </xf>
    <xf numFmtId="0" fontId="4" fillId="0" borderId="13" xfId="0" applyFont="1" applyBorder="1" applyAlignment="1" quotePrefix="1">
      <alignment horizontal="left" wrapText="1"/>
    </xf>
    <xf numFmtId="0" fontId="4" fillId="0" borderId="19" xfId="0" applyFont="1" applyBorder="1" applyAlignment="1" quotePrefix="1">
      <alignment horizontal="left" wrapText="1"/>
    </xf>
    <xf numFmtId="0" fontId="4" fillId="0" borderId="19" xfId="0" applyFont="1" applyBorder="1" applyAlignment="1" quotePrefix="1">
      <alignment horizontal="center" wrapText="1"/>
    </xf>
    <xf numFmtId="0" fontId="4" fillId="0" borderId="19" xfId="0" applyFont="1" applyFill="1" applyBorder="1" applyAlignment="1" quotePrefix="1">
      <alignment horizontal="left"/>
    </xf>
    <xf numFmtId="0" fontId="4" fillId="37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right"/>
    </xf>
    <xf numFmtId="0" fontId="24" fillId="2" borderId="13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 wrapText="1"/>
    </xf>
    <xf numFmtId="3" fontId="4" fillId="42" borderId="13" xfId="0" applyNumberFormat="1" applyFont="1" applyFill="1" applyBorder="1" applyAlignment="1" quotePrefix="1">
      <alignment horizontal="right"/>
    </xf>
    <xf numFmtId="3" fontId="4" fillId="42" borderId="11" xfId="0" applyNumberFormat="1" applyFont="1" applyFill="1" applyBorder="1" applyAlignment="1">
      <alignment horizontal="right" wrapText="1"/>
    </xf>
    <xf numFmtId="0" fontId="32" fillId="0" borderId="0" xfId="0" applyFont="1" applyFill="1" applyAlignment="1" quotePrefix="1">
      <alignment horizontal="left" wrapText="1"/>
    </xf>
    <xf numFmtId="0" fontId="33" fillId="0" borderId="0" xfId="0" applyFont="1" applyFill="1" applyAlignment="1">
      <alignment wrapText="1"/>
    </xf>
    <xf numFmtId="3" fontId="3" fillId="0" borderId="0" xfId="0" applyNumberFormat="1" applyFont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2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 quotePrefix="1">
      <alignment horizontal="right"/>
    </xf>
    <xf numFmtId="0" fontId="9" fillId="0" borderId="11" xfId="0" applyFont="1" applyBorder="1" applyAlignment="1">
      <alignment vertical="center"/>
    </xf>
    <xf numFmtId="0" fontId="18" fillId="2" borderId="19" xfId="0" applyFont="1" applyFill="1" applyBorder="1" applyAlignment="1">
      <alignment vertical="center" wrapText="1"/>
    </xf>
    <xf numFmtId="0" fontId="4" fillId="42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Alignment="1">
      <alignment horizontal="right"/>
    </xf>
    <xf numFmtId="0" fontId="4" fillId="0" borderId="14" xfId="0" applyFont="1" applyFill="1" applyBorder="1" applyAlignment="1" quotePrefix="1">
      <alignment horizontal="left"/>
    </xf>
    <xf numFmtId="0" fontId="18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6" fillId="37" borderId="11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readingOrder="1"/>
    </xf>
    <xf numFmtId="0" fontId="86" fillId="0" borderId="11" xfId="50" applyFont="1" applyFill="1" applyBorder="1" applyAlignment="1">
      <alignment horizontal="left" wrapText="1" readingOrder="1"/>
      <protection/>
    </xf>
    <xf numFmtId="0" fontId="86" fillId="0" borderId="11" xfId="50" applyFont="1" applyFill="1" applyBorder="1" applyAlignment="1">
      <alignment horizontal="left" vertical="center" wrapText="1" readingOrder="1"/>
      <protection/>
    </xf>
    <xf numFmtId="4" fontId="24" fillId="0" borderId="19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horizontal="right" wrapText="1"/>
    </xf>
    <xf numFmtId="4" fontId="94" fillId="0" borderId="14" xfId="0" applyNumberFormat="1" applyFont="1" applyFill="1" applyBorder="1" applyAlignment="1">
      <alignment horizontal="center" wrapText="1"/>
    </xf>
    <xf numFmtId="0" fontId="88" fillId="38" borderId="11" xfId="50" applyFont="1" applyFill="1" applyBorder="1" applyAlignment="1">
      <alignment horizontal="left" vertical="center" wrapText="1" readingOrder="1"/>
      <protection/>
    </xf>
    <xf numFmtId="49" fontId="95" fillId="43" borderId="11" xfId="0" applyNumberFormat="1" applyFont="1" applyFill="1" applyBorder="1" applyAlignment="1">
      <alignment horizontal="left" vertical="center" wrapText="1"/>
    </xf>
    <xf numFmtId="0" fontId="88" fillId="38" borderId="11" xfId="50" applyFont="1" applyFill="1" applyBorder="1" applyAlignment="1">
      <alignment horizontal="left" wrapText="1" readingOrder="1"/>
      <protection/>
    </xf>
    <xf numFmtId="0" fontId="8" fillId="0" borderId="11" xfId="50" applyFont="1" applyBorder="1" applyAlignment="1">
      <alignment vertical="center" wrapText="1" readingOrder="1"/>
      <protection/>
    </xf>
    <xf numFmtId="0" fontId="10" fillId="43" borderId="11" xfId="0" applyFont="1" applyFill="1" applyBorder="1" applyAlignment="1">
      <alignment horizontal="left" vertical="center" wrapText="1"/>
    </xf>
    <xf numFmtId="49" fontId="10" fillId="43" borderId="11" xfId="0" applyNumberFormat="1" applyFont="1" applyFill="1" applyBorder="1" applyAlignment="1">
      <alignment horizontal="left" vertical="center" wrapText="1"/>
    </xf>
    <xf numFmtId="0" fontId="8" fillId="0" borderId="11" xfId="50" applyFont="1" applyFill="1" applyBorder="1" applyAlignment="1">
      <alignment wrapText="1" readingOrder="1"/>
      <protection/>
    </xf>
    <xf numFmtId="3" fontId="10" fillId="43" borderId="11" xfId="0" applyNumberFormat="1" applyFont="1" applyFill="1" applyBorder="1" applyAlignment="1">
      <alignment horizontal="left" vertical="center"/>
    </xf>
    <xf numFmtId="3" fontId="10" fillId="43" borderId="11" xfId="0" applyNumberFormat="1" applyFont="1" applyFill="1" applyBorder="1" applyAlignment="1">
      <alignment horizontal="left" vertical="center" wrapText="1"/>
    </xf>
    <xf numFmtId="0" fontId="10" fillId="38" borderId="11" xfId="50" applyFont="1" applyFill="1" applyBorder="1" applyAlignment="1">
      <alignment wrapText="1" readingOrder="1"/>
      <protection/>
    </xf>
    <xf numFmtId="0" fontId="8" fillId="0" borderId="11" xfId="50" applyFont="1" applyFill="1" applyBorder="1" applyAlignment="1">
      <alignment vertical="center" wrapText="1" readingOrder="1"/>
      <protection/>
    </xf>
    <xf numFmtId="0" fontId="88" fillId="0" borderId="11" xfId="50" applyFont="1" applyFill="1" applyBorder="1" applyAlignment="1">
      <alignment horizontal="left" wrapText="1" readingOrder="1"/>
      <protection/>
    </xf>
    <xf numFmtId="49" fontId="10" fillId="0" borderId="11" xfId="0" applyNumberFormat="1" applyFont="1" applyBorder="1" applyAlignment="1">
      <alignment horizontal="left" vertical="center" wrapText="1"/>
    </xf>
    <xf numFmtId="0" fontId="8" fillId="0" borderId="11" xfId="50" applyFont="1" applyFill="1" applyBorder="1" applyAlignment="1">
      <alignment wrapText="1" readingOrder="1"/>
      <protection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0" fontId="1" fillId="4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22" fillId="37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6" fillId="45" borderId="11" xfId="0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49" fontId="96" fillId="0" borderId="20" xfId="0" applyNumberFormat="1" applyFont="1" applyFill="1" applyBorder="1" applyAlignment="1">
      <alignment horizontal="left" vertical="center" wrapText="1"/>
    </xf>
    <xf numFmtId="0" fontId="86" fillId="38" borderId="11" xfId="50" applyFont="1" applyFill="1" applyBorder="1" applyAlignment="1">
      <alignment horizontal="left" vertical="center" wrapText="1" readingOrder="1"/>
      <protection/>
    </xf>
    <xf numFmtId="0" fontId="2" fillId="37" borderId="11" xfId="0" applyFont="1" applyFill="1" applyBorder="1" applyAlignment="1" applyProtection="1">
      <alignment horizontal="left" vertical="center" wrapText="1" readingOrder="1"/>
      <protection locked="0"/>
    </xf>
    <xf numFmtId="0" fontId="6" fillId="37" borderId="11" xfId="0" applyFont="1" applyFill="1" applyBorder="1" applyAlignment="1" applyProtection="1">
      <alignment horizontal="left" vertical="center" wrapText="1" readingOrder="1"/>
      <protection locked="0"/>
    </xf>
    <xf numFmtId="0" fontId="8" fillId="0" borderId="11" xfId="0" applyFont="1" applyBorder="1" applyAlignment="1" applyProtection="1">
      <alignment horizontal="left" vertical="center" wrapText="1" readingOrder="1"/>
      <protection locked="0"/>
    </xf>
    <xf numFmtId="0" fontId="10" fillId="0" borderId="11" xfId="0" applyFont="1" applyBorder="1" applyAlignment="1" applyProtection="1">
      <alignment horizontal="left" vertical="center" wrapText="1" readingOrder="1"/>
      <protection locked="0"/>
    </xf>
    <xf numFmtId="49" fontId="19" fillId="0" borderId="20" xfId="0" applyNumberFormat="1" applyFont="1" applyFill="1" applyBorder="1" applyAlignment="1">
      <alignment horizontal="left" vertical="center" wrapText="1"/>
    </xf>
    <xf numFmtId="0" fontId="19" fillId="45" borderId="11" xfId="0" applyFont="1" applyFill="1" applyBorder="1" applyAlignment="1" applyProtection="1">
      <alignment horizontal="left" vertical="center" wrapText="1" readingOrder="1"/>
      <protection locked="0"/>
    </xf>
    <xf numFmtId="0" fontId="19" fillId="0" borderId="11" xfId="0" applyFont="1" applyBorder="1" applyAlignment="1" applyProtection="1">
      <alignment horizontal="left" vertical="center" wrapText="1" readingOrder="1"/>
      <protection locked="0"/>
    </xf>
    <xf numFmtId="49" fontId="96" fillId="0" borderId="11" xfId="0" applyNumberFormat="1" applyFont="1" applyFill="1" applyBorder="1" applyAlignment="1">
      <alignment horizontal="left" vertical="center" wrapText="1"/>
    </xf>
    <xf numFmtId="4" fontId="97" fillId="0" borderId="0" xfId="0" applyNumberFormat="1" applyFont="1" applyAlignment="1">
      <alignment/>
    </xf>
    <xf numFmtId="4" fontId="96" fillId="37" borderId="13" xfId="0" applyNumberFormat="1" applyFont="1" applyFill="1" applyBorder="1" applyAlignment="1">
      <alignment/>
    </xf>
    <xf numFmtId="4" fontId="97" fillId="0" borderId="13" xfId="0" applyNumberFormat="1" applyFont="1" applyBorder="1" applyAlignment="1">
      <alignment/>
    </xf>
    <xf numFmtId="4" fontId="96" fillId="0" borderId="13" xfId="0" applyNumberFormat="1" applyFont="1" applyBorder="1" applyAlignment="1">
      <alignment/>
    </xf>
    <xf numFmtId="4" fontId="22" fillId="37" borderId="13" xfId="0" applyNumberFormat="1" applyFont="1" applyFill="1" applyBorder="1" applyAlignment="1">
      <alignment/>
    </xf>
    <xf numFmtId="4" fontId="22" fillId="0" borderId="13" xfId="0" applyNumberFormat="1" applyFont="1" applyBorder="1" applyAlignment="1">
      <alignment/>
    </xf>
    <xf numFmtId="4" fontId="97" fillId="37" borderId="13" xfId="0" applyNumberFormat="1" applyFont="1" applyFill="1" applyBorder="1" applyAlignment="1">
      <alignment/>
    </xf>
    <xf numFmtId="4" fontId="19" fillId="0" borderId="13" xfId="0" applyNumberFormat="1" applyFont="1" applyBorder="1" applyAlignment="1">
      <alignment/>
    </xf>
    <xf numFmtId="4" fontId="96" fillId="37" borderId="21" xfId="0" applyNumberFormat="1" applyFont="1" applyFill="1" applyBorder="1" applyAlignment="1">
      <alignment/>
    </xf>
    <xf numFmtId="4" fontId="22" fillId="0" borderId="22" xfId="0" applyNumberFormat="1" applyFont="1" applyBorder="1" applyAlignment="1">
      <alignment/>
    </xf>
    <xf numFmtId="4" fontId="97" fillId="0" borderId="11" xfId="0" applyNumberFormat="1" applyFont="1" applyBorder="1" applyAlignment="1">
      <alignment/>
    </xf>
    <xf numFmtId="4" fontId="96" fillId="37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4" fontId="96" fillId="0" borderId="11" xfId="0" applyNumberFormat="1" applyFont="1" applyBorder="1" applyAlignment="1">
      <alignment/>
    </xf>
    <xf numFmtId="4" fontId="97" fillId="0" borderId="11" xfId="0" applyNumberFormat="1" applyFont="1" applyFill="1" applyBorder="1" applyAlignment="1">
      <alignment/>
    </xf>
    <xf numFmtId="4" fontId="97" fillId="37" borderId="11" xfId="0" applyNumberFormat="1" applyFont="1" applyFill="1" applyBorder="1" applyAlignment="1">
      <alignment/>
    </xf>
    <xf numFmtId="2" fontId="97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5" fillId="46" borderId="11" xfId="0" applyFont="1" applyFill="1" applyBorder="1" applyAlignment="1" applyProtection="1">
      <alignment horizontal="left" vertical="center" wrapText="1" readingOrder="1"/>
      <protection locked="0"/>
    </xf>
    <xf numFmtId="4" fontId="96" fillId="42" borderId="11" xfId="0" applyNumberFormat="1" applyFont="1" applyFill="1" applyBorder="1" applyAlignment="1">
      <alignment/>
    </xf>
    <xf numFmtId="4" fontId="96" fillId="42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10" fillId="0" borderId="11" xfId="50" applyFont="1" applyFill="1" applyBorder="1" applyAlignment="1">
      <alignment horizontal="left" vertical="center" wrapText="1" readingOrder="1"/>
      <protection/>
    </xf>
    <xf numFmtId="0" fontId="10" fillId="0" borderId="11" xfId="0" applyFont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/>
    </xf>
    <xf numFmtId="3" fontId="4" fillId="37" borderId="11" xfId="0" applyNumberFormat="1" applyFont="1" applyFill="1" applyBorder="1" applyAlignment="1">
      <alignment horizontal="right"/>
    </xf>
    <xf numFmtId="3" fontId="4" fillId="37" borderId="11" xfId="0" applyNumberFormat="1" applyFont="1" applyFill="1" applyBorder="1" applyAlignment="1">
      <alignment horizontal="center"/>
    </xf>
    <xf numFmtId="0" fontId="88" fillId="47" borderId="11" xfId="50" applyFont="1" applyFill="1" applyBorder="1" applyAlignment="1">
      <alignment horizontal="left" vertical="center" wrapText="1" readingOrder="1"/>
      <protection/>
    </xf>
    <xf numFmtId="0" fontId="10" fillId="47" borderId="11" xfId="50" applyFont="1" applyFill="1" applyBorder="1" applyAlignment="1">
      <alignment vertical="center" wrapText="1" readingOrder="1"/>
      <protection/>
    </xf>
    <xf numFmtId="0" fontId="88" fillId="47" borderId="11" xfId="50" applyFont="1" applyFill="1" applyBorder="1" applyAlignment="1">
      <alignment horizontal="left" wrapText="1" readingOrder="1"/>
      <protection/>
    </xf>
    <xf numFmtId="0" fontId="10" fillId="47" borderId="11" xfId="50" applyFont="1" applyFill="1" applyBorder="1" applyAlignment="1">
      <alignment wrapText="1" readingOrder="1"/>
      <protection/>
    </xf>
    <xf numFmtId="0" fontId="9" fillId="47" borderId="11" xfId="0" applyFont="1" applyFill="1" applyBorder="1" applyAlignment="1">
      <alignment/>
    </xf>
    <xf numFmtId="0" fontId="10" fillId="47" borderId="11" xfId="0" applyFont="1" applyFill="1" applyBorder="1" applyAlignment="1">
      <alignment/>
    </xf>
    <xf numFmtId="0" fontId="87" fillId="48" borderId="11" xfId="50" applyFont="1" applyFill="1" applyBorder="1" applyAlignment="1">
      <alignment horizontal="left" vertical="center" wrapText="1" readingOrder="1"/>
      <protection/>
    </xf>
    <xf numFmtId="0" fontId="10" fillId="48" borderId="11" xfId="50" applyFont="1" applyFill="1" applyBorder="1" applyAlignment="1">
      <alignment vertical="center" wrapText="1" readingOrder="1"/>
      <protection/>
    </xf>
    <xf numFmtId="0" fontId="10" fillId="0" borderId="11" xfId="50" applyFont="1" applyFill="1" applyBorder="1" applyAlignment="1">
      <alignment wrapText="1" readingOrder="1"/>
      <protection/>
    </xf>
    <xf numFmtId="0" fontId="24" fillId="0" borderId="11" xfId="50" applyFont="1" applyFill="1" applyBorder="1" applyAlignment="1">
      <alignment horizontal="left" vertical="center" wrapText="1" readingOrder="1"/>
      <protection/>
    </xf>
    <xf numFmtId="0" fontId="24" fillId="43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88" fillId="0" borderId="11" xfId="50" applyFont="1" applyFill="1" applyBorder="1" applyAlignment="1">
      <alignment horizontal="left" vertical="center" wrapText="1" readingOrder="1"/>
      <protection/>
    </xf>
    <xf numFmtId="0" fontId="98" fillId="37" borderId="11" xfId="50" applyFont="1" applyFill="1" applyBorder="1" applyAlignment="1">
      <alignment vertical="center" wrapText="1" readingOrder="1"/>
      <protection/>
    </xf>
    <xf numFmtId="4" fontId="97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98" fillId="0" borderId="13" xfId="0" applyNumberFormat="1" applyFont="1" applyBorder="1" applyAlignment="1">
      <alignment vertical="center" readingOrder="1"/>
    </xf>
    <xf numFmtId="4" fontId="22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1" fontId="19" fillId="37" borderId="14" xfId="0" applyNumberFormat="1" applyFont="1" applyFill="1" applyBorder="1" applyAlignment="1">
      <alignment horizontal="center" vertical="center" readingOrder="1"/>
    </xf>
    <xf numFmtId="4" fontId="97" fillId="0" borderId="23" xfId="0" applyNumberFormat="1" applyFont="1" applyFill="1" applyBorder="1" applyAlignment="1" applyProtection="1">
      <alignment horizontal="right" vertical="center" shrinkToFit="1" readingOrder="1"/>
      <protection locked="0"/>
    </xf>
    <xf numFmtId="4" fontId="98" fillId="0" borderId="23" xfId="0" applyNumberFormat="1" applyFont="1" applyBorder="1" applyAlignment="1">
      <alignment vertical="center" readingOrder="1"/>
    </xf>
    <xf numFmtId="0" fontId="37" fillId="0" borderId="0" xfId="0" applyFont="1" applyAlignment="1">
      <alignment/>
    </xf>
    <xf numFmtId="0" fontId="10" fillId="49" borderId="11" xfId="0" applyFont="1" applyFill="1" applyBorder="1" applyAlignment="1" applyProtection="1">
      <alignment horizontal="left" vertical="center" wrapText="1" readingOrder="1"/>
      <protection locked="0"/>
    </xf>
    <xf numFmtId="4" fontId="97" fillId="2" borderId="11" xfId="0" applyNumberFormat="1" applyFont="1" applyFill="1" applyBorder="1" applyAlignment="1">
      <alignment/>
    </xf>
    <xf numFmtId="4" fontId="97" fillId="2" borderId="13" xfId="0" applyNumberFormat="1" applyFont="1" applyFill="1" applyBorder="1" applyAlignment="1">
      <alignment/>
    </xf>
    <xf numFmtId="4" fontId="97" fillId="2" borderId="0" xfId="0" applyNumberFormat="1" applyFont="1" applyFill="1" applyAlignment="1">
      <alignment/>
    </xf>
    <xf numFmtId="0" fontId="19" fillId="49" borderId="11" xfId="0" applyFont="1" applyFill="1" applyBorder="1" applyAlignment="1" applyProtection="1">
      <alignment vertical="center" wrapText="1" readingOrder="1"/>
      <protection locked="0"/>
    </xf>
    <xf numFmtId="4" fontId="19" fillId="2" borderId="11" xfId="0" applyNumberFormat="1" applyFont="1" applyFill="1" applyBorder="1" applyAlignment="1">
      <alignment/>
    </xf>
    <xf numFmtId="4" fontId="19" fillId="2" borderId="0" xfId="0" applyNumberFormat="1" applyFont="1" applyFill="1" applyAlignment="1">
      <alignment/>
    </xf>
    <xf numFmtId="4" fontId="19" fillId="2" borderId="13" xfId="0" applyNumberFormat="1" applyFont="1" applyFill="1" applyBorder="1" applyAlignment="1">
      <alignment/>
    </xf>
    <xf numFmtId="0" fontId="9" fillId="47" borderId="11" xfId="0" applyFont="1" applyFill="1" applyBorder="1" applyAlignment="1">
      <alignment horizontal="left"/>
    </xf>
    <xf numFmtId="0" fontId="8" fillId="0" borderId="23" xfId="50" applyFont="1" applyFill="1" applyBorder="1" applyAlignment="1">
      <alignment wrapText="1" readingOrder="1"/>
      <protection/>
    </xf>
    <xf numFmtId="4" fontId="22" fillId="0" borderId="23" xfId="0" applyNumberFormat="1" applyFont="1" applyFill="1" applyBorder="1" applyAlignment="1" applyProtection="1">
      <alignment horizontal="right" vertical="center" shrinkToFit="1" readingOrder="1"/>
      <protection locked="0"/>
    </xf>
    <xf numFmtId="1" fontId="19" fillId="37" borderId="23" xfId="0" applyNumberFormat="1" applyFont="1" applyFill="1" applyBorder="1" applyAlignment="1">
      <alignment horizontal="center" vertical="center" readingOrder="1"/>
    </xf>
    <xf numFmtId="1" fontId="18" fillId="0" borderId="23" xfId="0" applyNumberFormat="1" applyFont="1" applyBorder="1" applyAlignment="1">
      <alignment horizontal="center" vertical="center" readingOrder="1"/>
    </xf>
    <xf numFmtId="0" fontId="1" fillId="37" borderId="0" xfId="0" applyFont="1" applyFill="1" applyAlignment="1">
      <alignment horizontal="left"/>
    </xf>
    <xf numFmtId="0" fontId="92" fillId="37" borderId="0" xfId="50" applyFont="1" applyFill="1" applyAlignment="1">
      <alignment horizontal="center" vertical="top" wrapText="1" readingOrder="1"/>
      <protection/>
    </xf>
    <xf numFmtId="1" fontId="12" fillId="37" borderId="0" xfId="0" applyNumberFormat="1" applyFont="1" applyFill="1" applyAlignment="1">
      <alignment/>
    </xf>
    <xf numFmtId="0" fontId="6" fillId="0" borderId="15" xfId="0" applyFont="1" applyBorder="1" applyAlignment="1" applyProtection="1">
      <alignment horizontal="left" vertical="center" wrapText="1" readingOrder="1"/>
      <protection locked="0"/>
    </xf>
    <xf numFmtId="4" fontId="96" fillId="0" borderId="15" xfId="0" applyNumberFormat="1" applyFont="1" applyBorder="1" applyAlignment="1">
      <alignment/>
    </xf>
    <xf numFmtId="4" fontId="96" fillId="0" borderId="24" xfId="0" applyNumberFormat="1" applyFont="1" applyBorder="1" applyAlignment="1">
      <alignment/>
    </xf>
    <xf numFmtId="4" fontId="96" fillId="2" borderId="11" xfId="0" applyNumberFormat="1" applyFont="1" applyFill="1" applyBorder="1" applyAlignment="1">
      <alignment vertical="center"/>
    </xf>
    <xf numFmtId="4" fontId="96" fillId="2" borderId="13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37" borderId="0" xfId="0" applyFont="1" applyFill="1" applyAlignment="1">
      <alignment vertical="center"/>
    </xf>
    <xf numFmtId="0" fontId="19" fillId="2" borderId="11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 wrapText="1"/>
    </xf>
    <xf numFmtId="166" fontId="99" fillId="2" borderId="11" xfId="50" applyNumberFormat="1" applyFont="1" applyFill="1" applyBorder="1" applyAlignment="1">
      <alignment horizontal="right" vertical="center" wrapText="1"/>
      <protection/>
    </xf>
    <xf numFmtId="1" fontId="19" fillId="2" borderId="11" xfId="0" applyNumberFormat="1" applyFont="1" applyFill="1" applyBorder="1" applyAlignment="1">
      <alignment vertical="center"/>
    </xf>
    <xf numFmtId="49" fontId="97" fillId="0" borderId="11" xfId="0" applyNumberFormat="1" applyFont="1" applyFill="1" applyBorder="1" applyAlignment="1">
      <alignment horizontal="left" vertical="center" wrapText="1"/>
    </xf>
    <xf numFmtId="49" fontId="96" fillId="0" borderId="20" xfId="0" applyNumberFormat="1" applyFont="1" applyFill="1" applyBorder="1" applyAlignment="1">
      <alignment horizontal="left" vertical="center" wrapText="1" shrinkToFit="1"/>
    </xf>
    <xf numFmtId="49" fontId="97" fillId="0" borderId="20" xfId="0" applyNumberFormat="1" applyFont="1" applyFill="1" applyBorder="1" applyAlignment="1">
      <alignment horizontal="left" vertical="center" wrapText="1"/>
    </xf>
    <xf numFmtId="49" fontId="96" fillId="0" borderId="11" xfId="0" applyNumberFormat="1" applyFont="1" applyFill="1" applyBorder="1" applyAlignment="1">
      <alignment horizontal="left" vertical="center" wrapText="1" shrinkToFit="1"/>
    </xf>
    <xf numFmtId="49" fontId="96" fillId="0" borderId="25" xfId="0" applyNumberFormat="1" applyFont="1" applyFill="1" applyBorder="1" applyAlignment="1">
      <alignment horizontal="left" vertical="center" wrapText="1"/>
    </xf>
    <xf numFmtId="2" fontId="100" fillId="0" borderId="11" xfId="0" applyNumberFormat="1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 readingOrder="1"/>
    </xf>
    <xf numFmtId="0" fontId="10" fillId="37" borderId="11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86" fillId="0" borderId="0" xfId="0" applyFont="1" applyAlignment="1">
      <alignment/>
    </xf>
    <xf numFmtId="0" fontId="38" fillId="46" borderId="11" xfId="0" applyFont="1" applyFill="1" applyBorder="1" applyAlignment="1" applyProtection="1">
      <alignment horizontal="left" vertical="center" wrapText="1" readingOrder="1"/>
      <protection locked="0"/>
    </xf>
    <xf numFmtId="0" fontId="19" fillId="46" borderId="11" xfId="0" applyFont="1" applyFill="1" applyBorder="1" applyAlignment="1" applyProtection="1">
      <alignment vertical="center" wrapText="1" readingOrder="1"/>
      <protection locked="0"/>
    </xf>
    <xf numFmtId="166" fontId="99" fillId="42" borderId="11" xfId="50" applyNumberFormat="1" applyFont="1" applyFill="1" applyBorder="1" applyAlignment="1">
      <alignment horizontal="right" vertical="center" wrapText="1" readingOrder="1"/>
      <protection/>
    </xf>
    <xf numFmtId="1" fontId="19" fillId="42" borderId="11" xfId="0" applyNumberFormat="1" applyFont="1" applyFill="1" applyBorder="1" applyAlignment="1">
      <alignment/>
    </xf>
    <xf numFmtId="0" fontId="19" fillId="37" borderId="11" xfId="0" applyFont="1" applyFill="1" applyBorder="1" applyAlignment="1">
      <alignment horizontal="left"/>
    </xf>
    <xf numFmtId="0" fontId="19" fillId="45" borderId="11" xfId="0" applyFont="1" applyFill="1" applyBorder="1" applyAlignment="1" applyProtection="1">
      <alignment vertical="center" wrapText="1" readingOrder="1"/>
      <protection locked="0"/>
    </xf>
    <xf numFmtId="166" fontId="99" fillId="37" borderId="11" xfId="50" applyNumberFormat="1" applyFont="1" applyFill="1" applyBorder="1" applyAlignment="1">
      <alignment horizontal="right" vertical="center" wrapText="1" readingOrder="1"/>
      <protection/>
    </xf>
    <xf numFmtId="1" fontId="19" fillId="37" borderId="11" xfId="0" applyNumberFormat="1" applyFont="1" applyFill="1" applyBorder="1" applyAlignment="1">
      <alignment/>
    </xf>
    <xf numFmtId="0" fontId="20" fillId="0" borderId="11" xfId="0" applyFont="1" applyBorder="1" applyAlignment="1" applyProtection="1">
      <alignment horizontal="left" vertical="center" wrapText="1" readingOrder="1"/>
      <protection locked="0"/>
    </xf>
    <xf numFmtId="0" fontId="20" fillId="0" borderId="11" xfId="0" applyFont="1" applyBorder="1" applyAlignment="1" applyProtection="1">
      <alignment vertical="center" wrapText="1" readingOrder="1"/>
      <protection locked="0"/>
    </xf>
    <xf numFmtId="0" fontId="21" fillId="0" borderId="11" xfId="0" applyFont="1" applyBorder="1" applyAlignment="1" applyProtection="1">
      <alignment horizontal="left" vertical="center" wrapText="1" readingOrder="1"/>
      <protection locked="0"/>
    </xf>
    <xf numFmtId="0" fontId="22" fillId="37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98" fillId="0" borderId="11" xfId="50" applyFont="1" applyBorder="1" applyAlignment="1">
      <alignment vertical="center" wrapText="1" readingOrder="1"/>
      <protection/>
    </xf>
    <xf numFmtId="0" fontId="19" fillId="0" borderId="11" xfId="0" applyFont="1" applyBorder="1" applyAlignment="1">
      <alignment horizontal="left"/>
    </xf>
    <xf numFmtId="0" fontId="98" fillId="0" borderId="11" xfId="50" applyFont="1" applyBorder="1" applyAlignment="1">
      <alignment horizontal="left" vertical="center" wrapText="1" readingOrder="1"/>
      <protection/>
    </xf>
    <xf numFmtId="0" fontId="22" fillId="0" borderId="11" xfId="0" applyFont="1" applyBorder="1" applyAlignment="1" applyProtection="1">
      <alignment horizontal="left" vertical="center" wrapText="1" readingOrder="1"/>
      <protection locked="0"/>
    </xf>
    <xf numFmtId="0" fontId="22" fillId="0" borderId="11" xfId="0" applyFont="1" applyBorder="1" applyAlignment="1" applyProtection="1">
      <alignment vertical="center" wrapText="1" readingOrder="1"/>
      <protection locked="0"/>
    </xf>
    <xf numFmtId="0" fontId="99" fillId="0" borderId="11" xfId="50" applyFont="1" applyBorder="1" applyAlignment="1">
      <alignment horizontal="left" vertical="center" wrapText="1" readingOrder="1"/>
      <protection/>
    </xf>
    <xf numFmtId="0" fontId="19" fillId="49" borderId="11" xfId="0" applyFont="1" applyFill="1" applyBorder="1" applyAlignment="1" applyProtection="1">
      <alignment horizontal="left" vertical="center" wrapText="1" readingOrder="1"/>
      <protection locked="0"/>
    </xf>
    <xf numFmtId="166" fontId="99" fillId="2" borderId="11" xfId="50" applyNumberFormat="1" applyFont="1" applyFill="1" applyBorder="1" applyAlignment="1">
      <alignment horizontal="right" vertical="center" wrapText="1" readingOrder="1"/>
      <protection/>
    </xf>
    <xf numFmtId="1" fontId="19" fillId="2" borderId="11" xfId="0" applyNumberFormat="1" applyFont="1" applyFill="1" applyBorder="1" applyAlignment="1">
      <alignment/>
    </xf>
    <xf numFmtId="4" fontId="98" fillId="0" borderId="13" xfId="0" applyNumberFormat="1" applyFont="1" applyBorder="1" applyAlignment="1">
      <alignment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98" fillId="0" borderId="11" xfId="50" applyFont="1" applyFill="1" applyBorder="1" applyAlignment="1">
      <alignment horizontal="left" vertical="center" wrapText="1" readingOrder="1"/>
      <protection/>
    </xf>
    <xf numFmtId="0" fontId="20" fillId="37" borderId="11" xfId="0" applyFont="1" applyFill="1" applyBorder="1" applyAlignment="1" applyProtection="1">
      <alignment horizontal="left" vertical="center" wrapText="1" readingOrder="1"/>
      <protection locked="0"/>
    </xf>
    <xf numFmtId="0" fontId="20" fillId="37" borderId="11" xfId="0" applyFont="1" applyFill="1" applyBorder="1" applyAlignment="1" applyProtection="1">
      <alignment vertical="center" wrapText="1" readingOrder="1"/>
      <protection locked="0"/>
    </xf>
    <xf numFmtId="0" fontId="20" fillId="0" borderId="0" xfId="0" applyFont="1" applyAlignment="1" applyProtection="1">
      <alignment vertical="center" wrapText="1" readingOrder="1"/>
      <protection locked="0"/>
    </xf>
    <xf numFmtId="0" fontId="21" fillId="0" borderId="15" xfId="0" applyFont="1" applyBorder="1" applyAlignment="1" applyProtection="1">
      <alignment horizontal="left" vertical="center" wrapText="1" readingOrder="1"/>
      <protection locked="0"/>
    </xf>
    <xf numFmtId="166" fontId="99" fillId="37" borderId="15" xfId="50" applyNumberFormat="1" applyFont="1" applyFill="1" applyBorder="1" applyAlignment="1">
      <alignment horizontal="right" vertical="center" wrapText="1" readingOrder="1"/>
      <protection/>
    </xf>
    <xf numFmtId="1" fontId="19" fillId="37" borderId="15" xfId="0" applyNumberFormat="1" applyFont="1" applyFill="1" applyBorder="1" applyAlignment="1">
      <alignment/>
    </xf>
    <xf numFmtId="1" fontId="19" fillId="37" borderId="11" xfId="0" applyNumberFormat="1" applyFont="1" applyFill="1" applyBorder="1" applyAlignment="1">
      <alignment/>
    </xf>
    <xf numFmtId="0" fontId="101" fillId="48" borderId="11" xfId="50" applyFont="1" applyFill="1" applyBorder="1" applyAlignment="1">
      <alignment horizontal="left" vertical="center" wrapText="1" readingOrder="1"/>
      <protection/>
    </xf>
    <xf numFmtId="0" fontId="19" fillId="48" borderId="11" xfId="50" applyFont="1" applyFill="1" applyBorder="1" applyAlignment="1">
      <alignment vertical="center" wrapText="1" readingOrder="1"/>
      <protection/>
    </xf>
    <xf numFmtId="4" fontId="19" fillId="48" borderId="11" xfId="50" applyNumberFormat="1" applyFont="1" applyFill="1" applyBorder="1" applyAlignment="1">
      <alignment horizontal="right" vertical="center" wrapText="1" readingOrder="1"/>
      <protection/>
    </xf>
    <xf numFmtId="4" fontId="19" fillId="41" borderId="11" xfId="0" applyNumberFormat="1" applyFont="1" applyFill="1" applyBorder="1" applyAlignment="1">
      <alignment horizontal="center" vertical="center" readingOrder="1"/>
    </xf>
    <xf numFmtId="1" fontId="19" fillId="48" borderId="11" xfId="50" applyNumberFormat="1" applyFont="1" applyFill="1" applyBorder="1" applyAlignment="1">
      <alignment horizontal="center" vertical="center" wrapText="1" readingOrder="1"/>
      <protection/>
    </xf>
    <xf numFmtId="0" fontId="15" fillId="47" borderId="11" xfId="0" applyFont="1" applyFill="1" applyBorder="1" applyAlignment="1">
      <alignment/>
    </xf>
    <xf numFmtId="0" fontId="15" fillId="47" borderId="11" xfId="0" applyFont="1" applyFill="1" applyBorder="1" applyAlignment="1">
      <alignment horizontal="left"/>
    </xf>
    <xf numFmtId="0" fontId="19" fillId="47" borderId="11" xfId="0" applyFont="1" applyFill="1" applyBorder="1" applyAlignment="1">
      <alignment/>
    </xf>
    <xf numFmtId="4" fontId="19" fillId="47" borderId="11" xfId="0" applyNumberFormat="1" applyFont="1" applyFill="1" applyBorder="1" applyAlignment="1">
      <alignment vertical="center" readingOrder="1"/>
    </xf>
    <xf numFmtId="1" fontId="19" fillId="47" borderId="11" xfId="0" applyNumberFormat="1" applyFont="1" applyFill="1" applyBorder="1" applyAlignment="1">
      <alignment horizontal="center" vertical="center" readingOrder="1"/>
    </xf>
    <xf numFmtId="1" fontId="22" fillId="47" borderId="11" xfId="0" applyNumberFormat="1" applyFont="1" applyFill="1" applyBorder="1" applyAlignment="1">
      <alignment horizontal="center" vertical="center" readingOrder="1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1" fontId="22" fillId="0" borderId="11" xfId="0" applyNumberFormat="1" applyFont="1" applyBorder="1" applyAlignment="1">
      <alignment horizontal="center" vertical="center" readingOrder="1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left"/>
    </xf>
    <xf numFmtId="0" fontId="22" fillId="0" borderId="11" xfId="0" applyFont="1" applyFill="1" applyBorder="1" applyAlignment="1">
      <alignment wrapText="1"/>
    </xf>
    <xf numFmtId="0" fontId="39" fillId="0" borderId="23" xfId="0" applyFont="1" applyBorder="1" applyAlignment="1">
      <alignment/>
    </xf>
    <xf numFmtId="0" fontId="39" fillId="0" borderId="23" xfId="0" applyFont="1" applyBorder="1" applyAlignment="1">
      <alignment horizontal="left"/>
    </xf>
    <xf numFmtId="0" fontId="22" fillId="0" borderId="11" xfId="50" applyFont="1" applyFill="1" applyBorder="1" applyAlignment="1">
      <alignment wrapText="1" readingOrder="1"/>
      <protection/>
    </xf>
    <xf numFmtId="0" fontId="99" fillId="47" borderId="11" xfId="50" applyFont="1" applyFill="1" applyBorder="1" applyAlignment="1">
      <alignment horizontal="left" vertical="center" wrapText="1" readingOrder="1"/>
      <protection/>
    </xf>
    <xf numFmtId="0" fontId="19" fillId="47" borderId="11" xfId="50" applyFont="1" applyFill="1" applyBorder="1" applyAlignment="1">
      <alignment vertical="center" wrapText="1" readingOrder="1"/>
      <protection/>
    </xf>
    <xf numFmtId="4" fontId="19" fillId="2" borderId="11" xfId="0" applyNumberFormat="1" applyFont="1" applyFill="1" applyBorder="1" applyAlignment="1">
      <alignment vertical="center" readingOrder="1"/>
    </xf>
    <xf numFmtId="4" fontId="19" fillId="2" borderId="11" xfId="0" applyNumberFormat="1" applyFont="1" applyFill="1" applyBorder="1" applyAlignment="1">
      <alignment horizontal="center" vertical="center" readingOrder="1"/>
    </xf>
    <xf numFmtId="1" fontId="19" fillId="2" borderId="11" xfId="0" applyNumberFormat="1" applyFont="1" applyFill="1" applyBorder="1" applyAlignment="1">
      <alignment horizontal="center" vertical="center" readingOrder="1"/>
    </xf>
    <xf numFmtId="0" fontId="99" fillId="38" borderId="11" xfId="50" applyFont="1" applyFill="1" applyBorder="1" applyAlignment="1">
      <alignment horizontal="left" vertical="center" wrapText="1" readingOrder="1"/>
      <protection/>
    </xf>
    <xf numFmtId="0" fontId="19" fillId="43" borderId="11" xfId="0" applyFont="1" applyFill="1" applyBorder="1" applyAlignment="1">
      <alignment horizontal="left" vertical="center" wrapText="1"/>
    </xf>
    <xf numFmtId="4" fontId="19" fillId="37" borderId="11" xfId="0" applyNumberFormat="1" applyFont="1" applyFill="1" applyBorder="1" applyAlignment="1">
      <alignment vertical="center" readingOrder="1"/>
    </xf>
    <xf numFmtId="4" fontId="19" fillId="37" borderId="11" xfId="0" applyNumberFormat="1" applyFont="1" applyFill="1" applyBorder="1" applyAlignment="1">
      <alignment horizontal="center" vertical="center" readingOrder="1"/>
    </xf>
    <xf numFmtId="1" fontId="19" fillId="37" borderId="11" xfId="0" applyNumberFormat="1" applyFont="1" applyFill="1" applyBorder="1" applyAlignment="1">
      <alignment horizontal="center" vertical="center" readingOrder="1"/>
    </xf>
    <xf numFmtId="49" fontId="19" fillId="43" borderId="11" xfId="0" applyNumberFormat="1" applyFont="1" applyFill="1" applyBorder="1" applyAlignment="1">
      <alignment horizontal="left" vertical="center" wrapText="1"/>
    </xf>
    <xf numFmtId="0" fontId="98" fillId="0" borderId="11" xfId="50" applyFont="1" applyFill="1" applyBorder="1" applyAlignment="1">
      <alignment horizontal="left" wrapText="1" readingOrder="1"/>
      <protection/>
    </xf>
    <xf numFmtId="4" fontId="97" fillId="0" borderId="20" xfId="0" applyNumberFormat="1" applyFont="1" applyFill="1" applyBorder="1" applyAlignment="1" applyProtection="1">
      <alignment horizontal="right" vertical="center" shrinkToFit="1" readingOrder="1"/>
      <protection locked="0"/>
    </xf>
    <xf numFmtId="4" fontId="102" fillId="0" borderId="11" xfId="0" applyNumberFormat="1" applyFont="1" applyBorder="1" applyAlignment="1">
      <alignment vertical="center" readingOrder="1"/>
    </xf>
    <xf numFmtId="3" fontId="22" fillId="37" borderId="11" xfId="0" applyNumberFormat="1" applyFont="1" applyFill="1" applyBorder="1" applyAlignment="1">
      <alignment horizontal="center" vertical="center" readingOrder="1"/>
    </xf>
    <xf numFmtId="0" fontId="98" fillId="0" borderId="11" xfId="50" applyFont="1" applyFill="1" applyBorder="1" applyAlignment="1">
      <alignment horizontal="left" wrapText="1" readingOrder="1"/>
      <protection/>
    </xf>
    <xf numFmtId="0" fontId="99" fillId="0" borderId="11" xfId="50" applyFont="1" applyFill="1" applyBorder="1" applyAlignment="1">
      <alignment horizontal="left" wrapText="1" readingOrder="1"/>
      <protection/>
    </xf>
    <xf numFmtId="3" fontId="19" fillId="43" borderId="11" xfId="0" applyNumberFormat="1" applyFont="1" applyFill="1" applyBorder="1" applyAlignment="1">
      <alignment horizontal="left" vertical="center"/>
    </xf>
    <xf numFmtId="4" fontId="96" fillId="0" borderId="0" xfId="0" applyNumberFormat="1" applyFont="1" applyFill="1" applyAlignment="1" applyProtection="1">
      <alignment horizontal="right" vertical="center" shrinkToFit="1" readingOrder="1"/>
      <protection locked="0"/>
    </xf>
    <xf numFmtId="4" fontId="96" fillId="38" borderId="0" xfId="0" applyNumberFormat="1" applyFont="1" applyFill="1" applyAlignment="1" applyProtection="1">
      <alignment horizontal="right" vertical="center" shrinkToFit="1" readingOrder="1"/>
      <protection locked="0"/>
    </xf>
    <xf numFmtId="1" fontId="19" fillId="0" borderId="11" xfId="0" applyNumberFormat="1" applyFont="1" applyBorder="1" applyAlignment="1">
      <alignment horizontal="center" vertical="center" readingOrder="1"/>
    </xf>
    <xf numFmtId="3" fontId="19" fillId="43" borderId="11" xfId="0" applyNumberFormat="1" applyFont="1" applyFill="1" applyBorder="1" applyAlignment="1">
      <alignment horizontal="left" vertical="center" wrapText="1"/>
    </xf>
    <xf numFmtId="4" fontId="22" fillId="37" borderId="11" xfId="0" applyNumberFormat="1" applyFont="1" applyFill="1" applyBorder="1" applyAlignment="1">
      <alignment horizontal="center" vertical="center" readingOrder="1"/>
    </xf>
    <xf numFmtId="0" fontId="99" fillId="47" borderId="11" xfId="50" applyFont="1" applyFill="1" applyBorder="1" applyAlignment="1">
      <alignment horizontal="left" wrapText="1" readingOrder="1"/>
      <protection/>
    </xf>
    <xf numFmtId="0" fontId="19" fillId="47" borderId="11" xfId="50" applyFont="1" applyFill="1" applyBorder="1" applyAlignment="1">
      <alignment wrapText="1" readingOrder="1"/>
      <protection/>
    </xf>
    <xf numFmtId="4" fontId="19" fillId="47" borderId="11" xfId="0" applyNumberFormat="1" applyFont="1" applyFill="1" applyBorder="1" applyAlignment="1">
      <alignment vertical="center" readingOrder="1"/>
    </xf>
    <xf numFmtId="0" fontId="99" fillId="38" borderId="11" xfId="50" applyFont="1" applyFill="1" applyBorder="1" applyAlignment="1">
      <alignment horizontal="left" wrapText="1" readingOrder="1"/>
      <protection/>
    </xf>
    <xf numFmtId="4" fontId="22" fillId="0" borderId="11" xfId="0" applyNumberFormat="1" applyFont="1" applyBorder="1" applyAlignment="1">
      <alignment vertical="center" readingOrder="1"/>
    </xf>
    <xf numFmtId="4" fontId="96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96" fillId="38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39" fillId="0" borderId="11" xfId="0" applyNumberFormat="1" applyFont="1" applyBorder="1" applyAlignment="1">
      <alignment vertical="center" readingOrder="1"/>
    </xf>
    <xf numFmtId="0" fontId="15" fillId="0" borderId="11" xfId="0" applyFont="1" applyBorder="1" applyAlignment="1">
      <alignment vertical="center" readingOrder="1"/>
    </xf>
    <xf numFmtId="2" fontId="15" fillId="37" borderId="11" xfId="0" applyNumberFormat="1" applyFont="1" applyFill="1" applyBorder="1" applyAlignment="1">
      <alignment vertical="center" readingOrder="1"/>
    </xf>
    <xf numFmtId="2" fontId="15" fillId="0" borderId="11" xfId="0" applyNumberFormat="1" applyFont="1" applyBorder="1" applyAlignment="1">
      <alignment vertical="center" readingOrder="1"/>
    </xf>
    <xf numFmtId="4" fontId="22" fillId="37" borderId="11" xfId="0" applyNumberFormat="1" applyFont="1" applyFill="1" applyBorder="1" applyAlignment="1">
      <alignment vertical="center" readingOrder="1"/>
    </xf>
    <xf numFmtId="4" fontId="22" fillId="37" borderId="11" xfId="50" applyNumberFormat="1" applyFont="1" applyFill="1" applyBorder="1" applyAlignment="1">
      <alignment vertical="center" wrapText="1" readingOrder="1"/>
      <protection/>
    </xf>
    <xf numFmtId="4" fontId="15" fillId="37" borderId="11" xfId="0" applyNumberFormat="1" applyFont="1" applyFill="1" applyBorder="1" applyAlignment="1">
      <alignment vertical="center" readingOrder="1"/>
    </xf>
    <xf numFmtId="4" fontId="15" fillId="0" borderId="11" xfId="0" applyNumberFormat="1" applyFont="1" applyBorder="1" applyAlignment="1">
      <alignment vertical="center" readingOrder="1"/>
    </xf>
    <xf numFmtId="1" fontId="19" fillId="38" borderId="11" xfId="0" applyNumberFormat="1" applyFont="1" applyFill="1" applyBorder="1" applyAlignment="1">
      <alignment horizontal="center" vertical="center" readingOrder="1"/>
    </xf>
    <xf numFmtId="0" fontId="15" fillId="37" borderId="11" xfId="0" applyFont="1" applyFill="1" applyBorder="1" applyAlignment="1">
      <alignment vertical="center" readingOrder="1"/>
    </xf>
    <xf numFmtId="4" fontId="97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99" fillId="0" borderId="11" xfId="50" applyNumberFormat="1" applyFont="1" applyFill="1" applyBorder="1" applyAlignment="1">
      <alignment vertical="center" wrapText="1" readingOrder="1"/>
      <protection/>
    </xf>
    <xf numFmtId="4" fontId="99" fillId="38" borderId="11" xfId="50" applyNumberFormat="1" applyFont="1" applyFill="1" applyBorder="1" applyAlignment="1">
      <alignment vertical="center" wrapText="1" readingOrder="1"/>
      <protection/>
    </xf>
    <xf numFmtId="4" fontId="102" fillId="0" borderId="11" xfId="0" applyNumberFormat="1" applyFont="1" applyBorder="1" applyAlignment="1">
      <alignment horizontal="right" vertical="center" readingOrder="1"/>
    </xf>
    <xf numFmtId="1" fontId="22" fillId="37" borderId="11" xfId="0" applyNumberFormat="1" applyFont="1" applyFill="1" applyBorder="1" applyAlignment="1">
      <alignment horizontal="center" vertical="center" readingOrder="1"/>
    </xf>
    <xf numFmtId="4" fontId="98" fillId="0" borderId="11" xfId="50" applyNumberFormat="1" applyFont="1" applyFill="1" applyBorder="1" applyAlignment="1">
      <alignment vertical="center" wrapText="1" readingOrder="1"/>
      <protection/>
    </xf>
    <xf numFmtId="49" fontId="103" fillId="43" borderId="11" xfId="0" applyNumberFormat="1" applyFont="1" applyFill="1" applyBorder="1" applyAlignment="1">
      <alignment horizontal="left" vertical="center" wrapText="1"/>
    </xf>
    <xf numFmtId="4" fontId="97" fillId="38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22" fillId="37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97" fillId="0" borderId="11" xfId="0" applyNumberFormat="1" applyFont="1" applyBorder="1" applyAlignment="1" applyProtection="1">
      <alignment horizontal="right" vertical="center" shrinkToFit="1" readingOrder="1"/>
      <protection locked="0"/>
    </xf>
    <xf numFmtId="0" fontId="22" fillId="0" borderId="11" xfId="50" applyFont="1" applyFill="1" applyBorder="1" applyAlignment="1">
      <alignment wrapText="1" readingOrder="1"/>
      <protection/>
    </xf>
    <xf numFmtId="1" fontId="19" fillId="37" borderId="11" xfId="0" applyNumberFormat="1" applyFont="1" applyFill="1" applyBorder="1" applyAlignment="1">
      <alignment horizontal="center" vertical="center" readingOrder="1"/>
    </xf>
    <xf numFmtId="1" fontId="22" fillId="0" borderId="11" xfId="0" applyNumberFormat="1" applyFont="1" applyBorder="1" applyAlignment="1">
      <alignment horizontal="center" vertical="center" readingOrder="1"/>
    </xf>
    <xf numFmtId="49" fontId="19" fillId="0" borderId="11" xfId="0" applyNumberFormat="1" applyFont="1" applyBorder="1" applyAlignment="1">
      <alignment horizontal="left" vertical="center" wrapText="1"/>
    </xf>
    <xf numFmtId="0" fontId="98" fillId="0" borderId="11" xfId="50" applyFont="1" applyFill="1" applyBorder="1" applyAlignment="1">
      <alignment horizontal="left" vertical="center" wrapText="1" readingOrder="1"/>
      <protection/>
    </xf>
    <xf numFmtId="0" fontId="22" fillId="0" borderId="11" xfId="50" applyFont="1" applyFill="1" applyBorder="1" applyAlignment="1">
      <alignment vertical="center" wrapText="1" readingOrder="1"/>
      <protection/>
    </xf>
    <xf numFmtId="0" fontId="19" fillId="38" borderId="11" xfId="50" applyFont="1" applyFill="1" applyBorder="1" applyAlignment="1">
      <alignment wrapText="1" readingOrder="1"/>
      <protection/>
    </xf>
    <xf numFmtId="2" fontId="98" fillId="0" borderId="11" xfId="50" applyNumberFormat="1" applyFont="1" applyFill="1" applyBorder="1" applyAlignment="1">
      <alignment vertical="center" wrapText="1" readingOrder="1"/>
      <protection/>
    </xf>
    <xf numFmtId="0" fontId="19" fillId="0" borderId="11" xfId="50" applyFont="1" applyFill="1" applyBorder="1" applyAlignment="1">
      <alignment horizontal="left" vertical="center" wrapText="1" readingOrder="1"/>
      <protection/>
    </xf>
    <xf numFmtId="0" fontId="98" fillId="0" borderId="11" xfId="50" applyFont="1" applyFill="1" applyBorder="1" applyAlignment="1">
      <alignment vertical="center" wrapText="1" readingOrder="1"/>
      <protection/>
    </xf>
    <xf numFmtId="0" fontId="15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4" fontId="19" fillId="37" borderId="11" xfId="0" applyNumberFormat="1" applyFont="1" applyFill="1" applyBorder="1" applyAlignment="1">
      <alignment vertical="center" readingOrder="1"/>
    </xf>
    <xf numFmtId="0" fontId="19" fillId="0" borderId="11" xfId="50" applyFont="1" applyFill="1" applyBorder="1" applyAlignment="1">
      <alignment wrapText="1" readingOrder="1"/>
      <protection/>
    </xf>
    <xf numFmtId="4" fontId="97" fillId="0" borderId="25" xfId="0" applyNumberFormat="1" applyFont="1" applyFill="1" applyBorder="1" applyAlignment="1" applyProtection="1">
      <alignment horizontal="right" vertical="center" shrinkToFit="1" readingOrder="1"/>
      <protection locked="0"/>
    </xf>
    <xf numFmtId="4" fontId="22" fillId="37" borderId="15" xfId="0" applyNumberFormat="1" applyFont="1" applyFill="1" applyBorder="1" applyAlignment="1">
      <alignment vertical="center" readingOrder="1"/>
    </xf>
    <xf numFmtId="4" fontId="22" fillId="0" borderId="15" xfId="0" applyNumberFormat="1" applyFont="1" applyBorder="1" applyAlignment="1">
      <alignment vertical="center" readingOrder="1"/>
    </xf>
    <xf numFmtId="0" fontId="99" fillId="0" borderId="11" xfId="50" applyFont="1" applyFill="1" applyBorder="1" applyAlignment="1">
      <alignment horizontal="left" vertical="center" wrapText="1" readingOrder="1"/>
      <protection/>
    </xf>
    <xf numFmtId="4" fontId="96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68" fillId="0" borderId="0" xfId="0" applyNumberFormat="1" applyAlignment="1">
      <alignment/>
    </xf>
    <xf numFmtId="0" fontId="88" fillId="0" borderId="0" xfId="50" applyFont="1" applyAlignment="1">
      <alignment horizontal="center" vertical="top" wrapText="1" readingOrder="1"/>
      <protection/>
    </xf>
    <xf numFmtId="0" fontId="25" fillId="0" borderId="0" xfId="0" applyFont="1" applyAlignment="1">
      <alignment/>
    </xf>
    <xf numFmtId="0" fontId="6" fillId="0" borderId="11" xfId="0" applyFont="1" applyBorder="1" applyAlignment="1" applyProtection="1">
      <alignment horizontal="left" wrapText="1" readingOrder="1"/>
      <protection locked="0"/>
    </xf>
    <xf numFmtId="0" fontId="21" fillId="0" borderId="11" xfId="0" applyFont="1" applyBorder="1" applyAlignment="1" applyProtection="1">
      <alignment horizontal="left" wrapText="1" readingOrder="1"/>
      <protection locked="0"/>
    </xf>
    <xf numFmtId="49" fontId="96" fillId="0" borderId="20" xfId="0" applyNumberFormat="1" applyFont="1" applyFill="1" applyBorder="1" applyAlignment="1">
      <alignment horizontal="left" wrapText="1" readingOrder="1"/>
    </xf>
    <xf numFmtId="4" fontId="96" fillId="0" borderId="13" xfId="0" applyNumberFormat="1" applyFont="1" applyBorder="1" applyAlignment="1">
      <alignment readingOrder="1"/>
    </xf>
    <xf numFmtId="166" fontId="99" fillId="37" borderId="11" xfId="50" applyNumberFormat="1" applyFont="1" applyFill="1" applyBorder="1" applyAlignment="1">
      <alignment horizontal="right" wrapText="1" readingOrder="1"/>
      <protection/>
    </xf>
    <xf numFmtId="1" fontId="19" fillId="37" borderId="11" xfId="0" applyNumberFormat="1" applyFont="1" applyFill="1" applyBorder="1" applyAlignment="1">
      <alignment readingOrder="1"/>
    </xf>
    <xf numFmtId="0" fontId="1" fillId="0" borderId="0" xfId="0" applyFont="1" applyAlignment="1">
      <alignment readingOrder="1"/>
    </xf>
    <xf numFmtId="0" fontId="1" fillId="37" borderId="0" xfId="0" applyFont="1" applyFill="1" applyAlignment="1">
      <alignment readingOrder="1"/>
    </xf>
    <xf numFmtId="166" fontId="99" fillId="2" borderId="11" xfId="50" applyNumberFormat="1" applyFont="1" applyFill="1" applyBorder="1" applyAlignment="1">
      <alignment horizontal="right" wrapText="1" readingOrder="1"/>
      <protection/>
    </xf>
    <xf numFmtId="4" fontId="97" fillId="0" borderId="20" xfId="0" applyNumberFormat="1" applyFont="1" applyFill="1" applyBorder="1" applyAlignment="1" applyProtection="1">
      <alignment horizontal="right" vertical="center" shrinkToFit="1" readingOrder="1"/>
      <protection locked="0"/>
    </xf>
    <xf numFmtId="4" fontId="98" fillId="0" borderId="11" xfId="0" applyNumberFormat="1" applyFont="1" applyBorder="1" applyAlignment="1">
      <alignment vertical="center" readingOrder="1"/>
    </xf>
    <xf numFmtId="4" fontId="22" fillId="0" borderId="11" xfId="0" applyNumberFormat="1" applyFont="1" applyBorder="1" applyAlignment="1">
      <alignment vertical="center" readingOrder="1"/>
    </xf>
    <xf numFmtId="0" fontId="19" fillId="0" borderId="11" xfId="0" applyFont="1" applyBorder="1" applyAlignment="1">
      <alignment vertical="center" readingOrder="1"/>
    </xf>
    <xf numFmtId="2" fontId="19" fillId="37" borderId="11" xfId="0" applyNumberFormat="1" applyFont="1" applyFill="1" applyBorder="1" applyAlignment="1">
      <alignment vertical="center" readingOrder="1"/>
    </xf>
    <xf numFmtId="2" fontId="19" fillId="0" borderId="11" xfId="0" applyNumberFormat="1" applyFont="1" applyBorder="1" applyAlignment="1">
      <alignment vertical="center" readingOrder="1"/>
    </xf>
    <xf numFmtId="4" fontId="19" fillId="0" borderId="11" xfId="0" applyNumberFormat="1" applyFont="1" applyBorder="1" applyAlignment="1">
      <alignment vertical="center" readingOrder="1"/>
    </xf>
    <xf numFmtId="0" fontId="19" fillId="37" borderId="11" xfId="0" applyFont="1" applyFill="1" applyBorder="1" applyAlignment="1">
      <alignment vertical="center" readingOrder="1"/>
    </xf>
    <xf numFmtId="4" fontId="97" fillId="0" borderId="25" xfId="0" applyNumberFormat="1" applyFont="1" applyFill="1" applyBorder="1" applyAlignment="1" applyProtection="1">
      <alignment horizontal="right" vertical="center" shrinkToFit="1" readingOrder="1"/>
      <protection locked="0"/>
    </xf>
    <xf numFmtId="0" fontId="19" fillId="2" borderId="0" xfId="0" applyFont="1" applyFill="1" applyAlignment="1">
      <alignment vertical="center"/>
    </xf>
    <xf numFmtId="165" fontId="104" fillId="47" borderId="11" xfId="50" applyNumberFormat="1" applyFont="1" applyFill="1" applyBorder="1" applyAlignment="1">
      <alignment horizontal="right" vertical="center" wrapText="1" readingOrder="1"/>
      <protection/>
    </xf>
    <xf numFmtId="1" fontId="14" fillId="2" borderId="11" xfId="0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/>
    </xf>
    <xf numFmtId="0" fontId="98" fillId="0" borderId="11" xfId="50" applyFont="1" applyBorder="1" applyAlignment="1">
      <alignment vertical="center" wrapText="1" readingOrder="1"/>
      <protection/>
    </xf>
    <xf numFmtId="0" fontId="98" fillId="0" borderId="11" xfId="50" applyFont="1" applyBorder="1" applyAlignment="1">
      <alignment horizontal="right" vertical="center" wrapText="1" readingOrder="1"/>
      <protection/>
    </xf>
    <xf numFmtId="1" fontId="22" fillId="0" borderId="11" xfId="0" applyNumberFormat="1" applyFont="1" applyBorder="1" applyAlignment="1">
      <alignment/>
    </xf>
    <xf numFmtId="165" fontId="99" fillId="47" borderId="11" xfId="50" applyNumberFormat="1" applyFont="1" applyFill="1" applyBorder="1" applyAlignment="1">
      <alignment horizontal="right" vertical="center" wrapText="1" readingOrder="1"/>
      <protection/>
    </xf>
    <xf numFmtId="0" fontId="22" fillId="37" borderId="11" xfId="0" applyFont="1" applyFill="1" applyBorder="1" applyAlignment="1">
      <alignment/>
    </xf>
    <xf numFmtId="0" fontId="22" fillId="37" borderId="11" xfId="0" applyFont="1" applyFill="1" applyBorder="1" applyAlignment="1">
      <alignment horizontal="left"/>
    </xf>
    <xf numFmtId="0" fontId="98" fillId="0" borderId="11" xfId="50" applyFont="1" applyFill="1" applyBorder="1" applyAlignment="1">
      <alignment vertical="center" wrapText="1" readingOrder="1"/>
      <protection/>
    </xf>
    <xf numFmtId="0" fontId="22" fillId="0" borderId="11" xfId="0" applyFont="1" applyFill="1" applyBorder="1" applyAlignment="1">
      <alignment horizontal="left"/>
    </xf>
    <xf numFmtId="4" fontId="22" fillId="0" borderId="11" xfId="0" applyNumberFormat="1" applyFont="1" applyFill="1" applyBorder="1" applyAlignment="1">
      <alignment/>
    </xf>
    <xf numFmtId="1" fontId="22" fillId="37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37" borderId="0" xfId="0" applyFont="1" applyFill="1" applyAlignment="1">
      <alignment/>
    </xf>
    <xf numFmtId="0" fontId="86" fillId="0" borderId="11" xfId="50" applyFont="1" applyFill="1" applyBorder="1" applyAlignment="1">
      <alignment vertical="center" wrapText="1" readingOrder="1"/>
      <protection/>
    </xf>
    <xf numFmtId="165" fontId="91" fillId="38" borderId="11" xfId="50" applyNumberFormat="1" applyFont="1" applyFill="1" applyBorder="1" applyAlignment="1">
      <alignment horizontal="right" vertical="center" wrapText="1" readingOrder="1"/>
      <protection/>
    </xf>
    <xf numFmtId="0" fontId="8" fillId="0" borderId="11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left"/>
    </xf>
    <xf numFmtId="4" fontId="18" fillId="38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6" fillId="0" borderId="11" xfId="50" applyFont="1" applyFill="1" applyBorder="1" applyAlignment="1">
      <alignment vertical="center" wrapText="1" readingOrder="1"/>
      <protection/>
    </xf>
    <xf numFmtId="0" fontId="86" fillId="0" borderId="11" xfId="50" applyFont="1" applyBorder="1" applyAlignment="1">
      <alignment horizontal="center" vertical="center" wrapText="1" readingOrder="1"/>
      <protection/>
    </xf>
    <xf numFmtId="0" fontId="98" fillId="0" borderId="11" xfId="50" applyFont="1" applyBorder="1" applyAlignment="1">
      <alignment horizontal="center" vertical="center" wrapText="1" readingOrder="1"/>
      <protection/>
    </xf>
    <xf numFmtId="165" fontId="98" fillId="38" borderId="11" xfId="50" applyNumberFormat="1" applyFont="1" applyFill="1" applyBorder="1" applyAlignment="1">
      <alignment horizontal="right" vertical="center" wrapText="1" readingOrder="1"/>
      <protection/>
    </xf>
    <xf numFmtId="0" fontId="22" fillId="0" borderId="11" xfId="0" applyFont="1" applyFill="1" applyBorder="1" applyAlignment="1">
      <alignment horizontal="left" vertical="center" wrapText="1"/>
    </xf>
    <xf numFmtId="0" fontId="39" fillId="37" borderId="11" xfId="0" applyFont="1" applyFill="1" applyBorder="1" applyAlignment="1">
      <alignment/>
    </xf>
    <xf numFmtId="4" fontId="22" fillId="38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37" borderId="0" xfId="0" applyFont="1" applyFill="1" applyAlignment="1">
      <alignment/>
    </xf>
    <xf numFmtId="0" fontId="98" fillId="0" borderId="11" xfId="50" applyFont="1" applyFill="1" applyBorder="1" applyAlignment="1">
      <alignment vertical="center" wrapText="1" readingOrder="1"/>
      <protection/>
    </xf>
    <xf numFmtId="4" fontId="22" fillId="38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0" fontId="99" fillId="50" borderId="11" xfId="50" applyFont="1" applyFill="1" applyBorder="1" applyAlignment="1">
      <alignment horizontal="left" vertical="center" wrapText="1" readingOrder="1"/>
      <protection/>
    </xf>
    <xf numFmtId="0" fontId="99" fillId="38" borderId="11" xfId="50" applyFont="1" applyFill="1" applyBorder="1" applyAlignment="1">
      <alignment horizontal="left" vertical="center" wrapText="1" readingOrder="1"/>
      <protection/>
    </xf>
    <xf numFmtId="0" fontId="88" fillId="50" borderId="11" xfId="50" applyFont="1" applyFill="1" applyBorder="1" applyAlignment="1">
      <alignment horizontal="left" vertical="center" wrapText="1" readingOrder="1"/>
      <protection/>
    </xf>
    <xf numFmtId="165" fontId="104" fillId="50" borderId="11" xfId="50" applyNumberFormat="1" applyFont="1" applyFill="1" applyBorder="1" applyAlignment="1">
      <alignment horizontal="right" vertical="center" wrapText="1" readingOrder="1"/>
      <protection/>
    </xf>
    <xf numFmtId="0" fontId="88" fillId="38" borderId="11" xfId="50" applyFont="1" applyFill="1" applyBorder="1" applyAlignment="1">
      <alignment horizontal="left" vertical="center" wrapText="1" readingOrder="1"/>
      <protection/>
    </xf>
    <xf numFmtId="0" fontId="86" fillId="0" borderId="11" xfId="50" applyFont="1" applyFill="1" applyBorder="1" applyAlignment="1">
      <alignment horizontal="left" vertical="center" wrapText="1" readingOrder="1"/>
      <protection/>
    </xf>
    <xf numFmtId="165" fontId="91" fillId="38" borderId="11" xfId="50" applyNumberFormat="1" applyFont="1" applyFill="1" applyBorder="1" applyAlignment="1">
      <alignment horizontal="right" vertical="center" wrapText="1" readingOrder="1"/>
      <protection/>
    </xf>
    <xf numFmtId="165" fontId="91" fillId="0" borderId="11" xfId="50" applyNumberFormat="1" applyFont="1" applyFill="1" applyBorder="1" applyAlignment="1">
      <alignment horizontal="right" vertical="center" wrapText="1" readingOrder="1"/>
      <protection/>
    </xf>
    <xf numFmtId="0" fontId="88" fillId="0" borderId="11" xfId="50" applyFont="1" applyFill="1" applyBorder="1" applyAlignment="1">
      <alignment horizontal="left" vertical="center" wrapText="1" readingOrder="1"/>
      <protection/>
    </xf>
    <xf numFmtId="0" fontId="88" fillId="0" borderId="11" xfId="50" applyFont="1" applyFill="1" applyBorder="1" applyAlignment="1">
      <alignment vertical="center" wrapText="1" readingOrder="1"/>
      <protection/>
    </xf>
    <xf numFmtId="165" fontId="104" fillId="0" borderId="11" xfId="50" applyNumberFormat="1" applyFont="1" applyFill="1" applyBorder="1" applyAlignment="1">
      <alignment horizontal="right" vertical="center" wrapText="1" readingOrder="1"/>
      <protection/>
    </xf>
    <xf numFmtId="0" fontId="88" fillId="0" borderId="11" xfId="50" applyFont="1" applyFill="1" applyBorder="1" applyAlignment="1">
      <alignment horizontal="left" vertical="center" wrapText="1" readingOrder="1"/>
      <protection/>
    </xf>
    <xf numFmtId="165" fontId="104" fillId="37" borderId="11" xfId="50" applyNumberFormat="1" applyFont="1" applyFill="1" applyBorder="1" applyAlignment="1">
      <alignment horizontal="right" vertical="center" wrapText="1" readingOrder="1"/>
      <protection/>
    </xf>
    <xf numFmtId="0" fontId="10" fillId="0" borderId="11" xfId="0" applyFont="1" applyFill="1" applyBorder="1" applyAlignment="1">
      <alignment horizontal="left" vertical="center" wrapText="1"/>
    </xf>
    <xf numFmtId="165" fontId="104" fillId="0" borderId="11" xfId="50" applyNumberFormat="1" applyFont="1" applyFill="1" applyBorder="1" applyAlignment="1">
      <alignment horizontal="right" vertical="center" wrapText="1" readingOrder="1"/>
      <protection/>
    </xf>
    <xf numFmtId="1" fontId="14" fillId="0" borderId="11" xfId="0" applyNumberFormat="1" applyFont="1" applyBorder="1" applyAlignment="1">
      <alignment/>
    </xf>
    <xf numFmtId="165" fontId="104" fillId="38" borderId="11" xfId="50" applyNumberFormat="1" applyFont="1" applyFill="1" applyBorder="1" applyAlignment="1">
      <alignment horizontal="right" vertical="center" wrapText="1" readingOrder="1"/>
      <protection/>
    </xf>
    <xf numFmtId="165" fontId="104" fillId="38" borderId="11" xfId="50" applyNumberFormat="1" applyFont="1" applyFill="1" applyBorder="1" applyAlignment="1">
      <alignment horizontal="right" vertical="center" wrapText="1" readingOrder="1"/>
      <protection/>
    </xf>
    <xf numFmtId="0" fontId="88" fillId="47" borderId="11" xfId="50" applyFont="1" applyFill="1" applyBorder="1" applyAlignment="1">
      <alignment vertical="center" wrapText="1" readingOrder="1"/>
      <protection/>
    </xf>
    <xf numFmtId="1" fontId="14" fillId="47" borderId="11" xfId="0" applyNumberFormat="1" applyFont="1" applyFill="1" applyBorder="1" applyAlignment="1">
      <alignment/>
    </xf>
    <xf numFmtId="0" fontId="99" fillId="47" borderId="11" xfId="50" applyFont="1" applyFill="1" applyBorder="1" applyAlignment="1">
      <alignment horizontal="left" vertical="center" wrapText="1" readingOrder="1"/>
      <protection/>
    </xf>
    <xf numFmtId="0" fontId="99" fillId="47" borderId="11" xfId="50" applyFont="1" applyFill="1" applyBorder="1" applyAlignment="1">
      <alignment vertical="center" wrapText="1" readingOrder="1"/>
      <protection/>
    </xf>
    <xf numFmtId="165" fontId="99" fillId="47" borderId="11" xfId="50" applyNumberFormat="1" applyFont="1" applyFill="1" applyBorder="1" applyAlignment="1">
      <alignment horizontal="right" vertical="center" wrapText="1" readingOrder="1"/>
      <protection/>
    </xf>
    <xf numFmtId="1" fontId="19" fillId="47" borderId="11" xfId="0" applyNumberFormat="1" applyFont="1" applyFill="1" applyBorder="1" applyAlignment="1">
      <alignment/>
    </xf>
    <xf numFmtId="0" fontId="19" fillId="37" borderId="11" xfId="0" applyFont="1" applyFill="1" applyBorder="1" applyAlignment="1">
      <alignment/>
    </xf>
    <xf numFmtId="0" fontId="19" fillId="37" borderId="11" xfId="0" applyFont="1" applyFill="1" applyBorder="1" applyAlignment="1">
      <alignment/>
    </xf>
    <xf numFmtId="0" fontId="19" fillId="37" borderId="11" xfId="0" applyFont="1" applyFill="1" applyBorder="1" applyAlignment="1">
      <alignment horizontal="left"/>
    </xf>
    <xf numFmtId="165" fontId="99" fillId="38" borderId="11" xfId="50" applyNumberFormat="1" applyFont="1" applyFill="1" applyBorder="1" applyAlignment="1">
      <alignment horizontal="right" vertical="center" wrapText="1" readingOrder="1"/>
      <protection/>
    </xf>
    <xf numFmtId="0" fontId="19" fillId="0" borderId="11" xfId="0" applyFont="1" applyFill="1" applyBorder="1" applyAlignment="1">
      <alignment/>
    </xf>
    <xf numFmtId="4" fontId="19" fillId="38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10" fillId="37" borderId="11" xfId="0" applyFont="1" applyFill="1" applyBorder="1" applyAlignment="1">
      <alignment horizontal="left"/>
    </xf>
    <xf numFmtId="4" fontId="24" fillId="38" borderId="11" xfId="0" applyNumberFormat="1" applyFont="1" applyFill="1" applyBorder="1" applyAlignment="1">
      <alignment/>
    </xf>
    <xf numFmtId="0" fontId="15" fillId="37" borderId="11" xfId="0" applyFont="1" applyFill="1" applyBorder="1" applyAlignment="1">
      <alignment/>
    </xf>
    <xf numFmtId="4" fontId="68" fillId="37" borderId="26" xfId="0" applyNumberFormat="1" applyFill="1" applyBorder="1" applyAlignment="1">
      <alignment/>
    </xf>
    <xf numFmtId="1" fontId="14" fillId="38" borderId="11" xfId="0" applyNumberFormat="1" applyFont="1" applyFill="1" applyBorder="1" applyAlignment="1">
      <alignment/>
    </xf>
    <xf numFmtId="4" fontId="22" fillId="38" borderId="15" xfId="0" applyNumberFormat="1" applyFont="1" applyFill="1" applyBorder="1" applyAlignment="1">
      <alignment/>
    </xf>
    <xf numFmtId="4" fontId="22" fillId="37" borderId="11" xfId="0" applyNumberFormat="1" applyFont="1" applyFill="1" applyBorder="1" applyAlignment="1">
      <alignment/>
    </xf>
    <xf numFmtId="4" fontId="19" fillId="37" borderId="11" xfId="0" applyNumberFormat="1" applyFont="1" applyFill="1" applyBorder="1" applyAlignment="1">
      <alignment/>
    </xf>
    <xf numFmtId="4" fontId="22" fillId="37" borderId="11" xfId="61" applyNumberFormat="1" applyFont="1" applyFill="1" applyBorder="1" applyAlignment="1">
      <alignment/>
    </xf>
    <xf numFmtId="4" fontId="22" fillId="37" borderId="11" xfId="51" applyNumberFormat="1" applyFont="1" applyFill="1" applyBorder="1" applyAlignment="1">
      <alignment horizontal="right" vertical="center"/>
      <protection/>
    </xf>
    <xf numFmtId="49" fontId="96" fillId="0" borderId="11" xfId="0" applyNumberFormat="1" applyFont="1" applyFill="1" applyBorder="1" applyAlignment="1">
      <alignment horizontal="left" vertical="center" wrapText="1"/>
    </xf>
    <xf numFmtId="0" fontId="19" fillId="45" borderId="11" xfId="0" applyFont="1" applyFill="1" applyBorder="1" applyAlignment="1" applyProtection="1">
      <alignment vertical="center" wrapText="1" readingOrder="1"/>
      <protection locked="0"/>
    </xf>
    <xf numFmtId="49" fontId="96" fillId="0" borderId="11" xfId="0" applyNumberFormat="1" applyFont="1" applyFill="1" applyBorder="1" applyAlignment="1">
      <alignment horizontal="left" vertical="center" wrapText="1" shrinkToFit="1"/>
    </xf>
    <xf numFmtId="167" fontId="22" fillId="37" borderId="0" xfId="0" applyNumberFormat="1" applyFont="1" applyFill="1" applyAlignment="1">
      <alignment/>
    </xf>
    <xf numFmtId="4" fontId="105" fillId="37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3" fontId="68" fillId="0" borderId="0" xfId="0" applyNumberFormat="1" applyAlignment="1">
      <alignment/>
    </xf>
    <xf numFmtId="0" fontId="24" fillId="37" borderId="11" xfId="0" applyFont="1" applyFill="1" applyBorder="1" applyAlignment="1">
      <alignment horizontal="left" vertical="center" wrapText="1"/>
    </xf>
    <xf numFmtId="3" fontId="24" fillId="37" borderId="11" xfId="0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4" fontId="84" fillId="0" borderId="0" xfId="0" applyNumberFormat="1" applyFont="1" applyAlignment="1">
      <alignment/>
    </xf>
    <xf numFmtId="0" fontId="18" fillId="37" borderId="11" xfId="0" applyFont="1" applyFill="1" applyBorder="1" applyAlignment="1" quotePrefix="1">
      <alignment horizontal="left" vertical="center"/>
    </xf>
    <xf numFmtId="0" fontId="46" fillId="37" borderId="11" xfId="0" applyFont="1" applyFill="1" applyBorder="1" applyAlignment="1" quotePrefix="1">
      <alignment horizontal="left" vertical="center"/>
    </xf>
    <xf numFmtId="3" fontId="18" fillId="37" borderId="11" xfId="0" applyNumberFormat="1" applyFont="1" applyFill="1" applyBorder="1" applyAlignment="1">
      <alignment horizontal="right"/>
    </xf>
    <xf numFmtId="0" fontId="24" fillId="37" borderId="11" xfId="0" applyFont="1" applyFill="1" applyBorder="1" applyAlignment="1" quotePrefix="1">
      <alignment horizontal="left" vertical="center"/>
    </xf>
    <xf numFmtId="0" fontId="47" fillId="37" borderId="11" xfId="0" applyFont="1" applyFill="1" applyBorder="1" applyAlignment="1" quotePrefix="1">
      <alignment horizontal="left" vertical="center"/>
    </xf>
    <xf numFmtId="0" fontId="24" fillId="37" borderId="14" xfId="0" applyFont="1" applyFill="1" applyBorder="1" applyAlignment="1">
      <alignment horizontal="left" vertical="center" wrapText="1"/>
    </xf>
    <xf numFmtId="0" fontId="18" fillId="37" borderId="11" xfId="0" applyFont="1" applyFill="1" applyBorder="1" applyAlignment="1">
      <alignment horizontal="left" vertical="center" wrapText="1"/>
    </xf>
    <xf numFmtId="0" fontId="46" fillId="37" borderId="11" xfId="0" applyFont="1" applyFill="1" applyBorder="1" applyAlignment="1" quotePrefix="1">
      <alignment horizontal="left" vertical="center" wrapText="1"/>
    </xf>
    <xf numFmtId="0" fontId="24" fillId="37" borderId="11" xfId="0" applyFont="1" applyFill="1" applyBorder="1" applyAlignment="1">
      <alignment horizontal="left" vertical="center"/>
    </xf>
    <xf numFmtId="0" fontId="24" fillId="37" borderId="11" xfId="0" applyFont="1" applyFill="1" applyBorder="1" applyAlignment="1">
      <alignment vertical="center" wrapText="1"/>
    </xf>
    <xf numFmtId="0" fontId="18" fillId="37" borderId="11" xfId="0" applyFont="1" applyFill="1" applyBorder="1" applyAlignment="1">
      <alignment vertical="center" wrapText="1"/>
    </xf>
    <xf numFmtId="3" fontId="18" fillId="37" borderId="11" xfId="0" applyNumberFormat="1" applyFont="1" applyFill="1" applyBorder="1" applyAlignment="1">
      <alignment horizontal="right" wrapText="1"/>
    </xf>
    <xf numFmtId="0" fontId="18" fillId="37" borderId="0" xfId="0" applyFont="1" applyFill="1" applyAlignment="1">
      <alignment horizontal="left" vertical="center" wrapText="1"/>
    </xf>
    <xf numFmtId="0" fontId="46" fillId="37" borderId="0" xfId="0" applyFont="1" applyFill="1" applyAlignment="1" quotePrefix="1">
      <alignment horizontal="left" vertical="center"/>
    </xf>
    <xf numFmtId="0" fontId="18" fillId="37" borderId="0" xfId="0" applyFont="1" applyFill="1" applyAlignment="1">
      <alignment vertical="center" wrapText="1"/>
    </xf>
    <xf numFmtId="3" fontId="18" fillId="37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24" fillId="37" borderId="11" xfId="0" applyNumberFormat="1" applyFont="1" applyFill="1" applyBorder="1" applyAlignment="1">
      <alignment horizontal="right"/>
    </xf>
    <xf numFmtId="0" fontId="47" fillId="37" borderId="11" xfId="0" applyFont="1" applyFill="1" applyBorder="1" applyAlignment="1" quotePrefix="1">
      <alignment horizontal="left" vertical="center" wrapText="1"/>
    </xf>
    <xf numFmtId="0" fontId="68" fillId="0" borderId="11" xfId="0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2" fontId="68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68" fillId="37" borderId="0" xfId="0" applyFill="1" applyAlignment="1">
      <alignment/>
    </xf>
    <xf numFmtId="3" fontId="1" fillId="37" borderId="0" xfId="0" applyNumberFormat="1" applyFont="1" applyFill="1" applyAlignment="1">
      <alignment/>
    </xf>
    <xf numFmtId="3" fontId="68" fillId="37" borderId="0" xfId="0" applyNumberFormat="1" applyFill="1" applyAlignment="1">
      <alignment/>
    </xf>
    <xf numFmtId="4" fontId="68" fillId="37" borderId="0" xfId="0" applyNumberFormat="1" applyFill="1" applyAlignment="1">
      <alignment/>
    </xf>
    <xf numFmtId="3" fontId="1" fillId="51" borderId="0" xfId="0" applyNumberFormat="1" applyFont="1" applyFill="1" applyAlignment="1">
      <alignment/>
    </xf>
    <xf numFmtId="4" fontId="24" fillId="37" borderId="11" xfId="0" applyNumberFormat="1" applyFont="1" applyFill="1" applyBorder="1" applyAlignment="1">
      <alignment horizontal="center" vertical="center" wrapText="1"/>
    </xf>
    <xf numFmtId="4" fontId="18" fillId="37" borderId="11" xfId="0" applyNumberFormat="1" applyFont="1" applyFill="1" applyBorder="1" applyAlignment="1">
      <alignment horizontal="right"/>
    </xf>
    <xf numFmtId="4" fontId="18" fillId="37" borderId="11" xfId="0" applyNumberFormat="1" applyFont="1" applyFill="1" applyBorder="1" applyAlignment="1">
      <alignment horizontal="right" wrapText="1"/>
    </xf>
    <xf numFmtId="4" fontId="18" fillId="37" borderId="0" xfId="0" applyNumberFormat="1" applyFont="1" applyFill="1" applyAlignment="1">
      <alignment horizontal="right"/>
    </xf>
    <xf numFmtId="4" fontId="18" fillId="37" borderId="27" xfId="0" applyNumberFormat="1" applyFont="1" applyFill="1" applyBorder="1" applyAlignment="1">
      <alignment horizontal="right"/>
    </xf>
    <xf numFmtId="4" fontId="68" fillId="0" borderId="11" xfId="0" applyNumberFormat="1" applyBorder="1" applyAlignment="1">
      <alignment/>
    </xf>
    <xf numFmtId="4" fontId="16" fillId="37" borderId="11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2" fontId="84" fillId="0" borderId="0" xfId="0" applyNumberFormat="1" applyFont="1" applyAlignment="1">
      <alignment/>
    </xf>
    <xf numFmtId="2" fontId="24" fillId="37" borderId="11" xfId="0" applyNumberFormat="1" applyFont="1" applyFill="1" applyBorder="1" applyAlignment="1">
      <alignment horizontal="right"/>
    </xf>
    <xf numFmtId="2" fontId="69" fillId="0" borderId="0" xfId="0" applyNumberFormat="1" applyFont="1" applyAlignment="1">
      <alignment/>
    </xf>
    <xf numFmtId="2" fontId="68" fillId="37" borderId="0" xfId="0" applyNumberFormat="1" applyFill="1" applyAlignment="1">
      <alignment/>
    </xf>
    <xf numFmtId="4" fontId="69" fillId="0" borderId="11" xfId="0" applyNumberFormat="1" applyFont="1" applyBorder="1" applyAlignment="1">
      <alignment/>
    </xf>
    <xf numFmtId="4" fontId="22" fillId="0" borderId="11" xfId="0" applyNumberFormat="1" applyFont="1" applyBorder="1" applyAlignment="1" applyProtection="1">
      <alignment horizontal="right" vertical="center" shrinkToFit="1" readingOrder="1"/>
      <protection locked="0"/>
    </xf>
    <xf numFmtId="0" fontId="99" fillId="47" borderId="11" xfId="50" applyFont="1" applyFill="1" applyBorder="1" applyAlignment="1">
      <alignment horizontal="left" wrapText="1" readingOrder="1"/>
      <protection/>
    </xf>
    <xf numFmtId="0" fontId="19" fillId="47" borderId="11" xfId="50" applyFont="1" applyFill="1" applyBorder="1" applyAlignment="1">
      <alignment wrapText="1" readingOrder="1"/>
      <protection/>
    </xf>
    <xf numFmtId="4" fontId="19" fillId="47" borderId="11" xfId="0" applyNumberFormat="1" applyFont="1" applyFill="1" applyBorder="1" applyAlignment="1">
      <alignment vertical="center" readingOrder="1"/>
    </xf>
    <xf numFmtId="4" fontId="84" fillId="0" borderId="11" xfId="0" applyNumberFormat="1" applyFont="1" applyBorder="1" applyAlignment="1">
      <alignment/>
    </xf>
    <xf numFmtId="2" fontId="68" fillId="0" borderId="0" xfId="0" applyNumberFormat="1" applyAlignment="1">
      <alignment wrapText="1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2" fontId="18" fillId="37" borderId="13" xfId="0" applyNumberFormat="1" applyFont="1" applyFill="1" applyBorder="1" applyAlignment="1">
      <alignment horizontal="right"/>
    </xf>
    <xf numFmtId="2" fontId="84" fillId="0" borderId="11" xfId="0" applyNumberFormat="1" applyFont="1" applyBorder="1" applyAlignment="1">
      <alignment/>
    </xf>
    <xf numFmtId="2" fontId="69" fillId="0" borderId="11" xfId="0" applyNumberFormat="1" applyFont="1" applyBorder="1" applyAlignment="1">
      <alignment/>
    </xf>
    <xf numFmtId="2" fontId="68" fillId="0" borderId="11" xfId="0" applyNumberFormat="1" applyBorder="1" applyAlignment="1">
      <alignment/>
    </xf>
    <xf numFmtId="0" fontId="104" fillId="0" borderId="0" xfId="50" applyFont="1" applyAlignment="1">
      <alignment horizontal="center" vertical="top" wrapText="1" readingOrder="1"/>
      <protection/>
    </xf>
    <xf numFmtId="0" fontId="18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/>
    </xf>
    <xf numFmtId="4" fontId="18" fillId="0" borderId="13" xfId="0" applyNumberFormat="1" applyFont="1" applyFill="1" applyBorder="1" applyAlignment="1">
      <alignment horizontal="right"/>
    </xf>
    <xf numFmtId="0" fontId="19" fillId="47" borderId="11" xfId="0" applyFont="1" applyFill="1" applyBorder="1" applyAlignment="1">
      <alignment wrapText="1"/>
    </xf>
    <xf numFmtId="0" fontId="48" fillId="0" borderId="11" xfId="0" applyFont="1" applyBorder="1" applyAlignment="1" applyProtection="1">
      <alignment horizontal="center" vertical="center" wrapText="1" readingOrder="1"/>
      <protection locked="0"/>
    </xf>
    <xf numFmtId="0" fontId="44" fillId="0" borderId="11" xfId="50" applyFont="1" applyBorder="1" applyAlignment="1">
      <alignment vertical="center" wrapText="1" readingOrder="1"/>
      <protection/>
    </xf>
    <xf numFmtId="0" fontId="18" fillId="0" borderId="0" xfId="0" applyFont="1" applyFill="1" applyAlignment="1">
      <alignment horizontal="center" wrapText="1"/>
    </xf>
    <xf numFmtId="0" fontId="18" fillId="0" borderId="11" xfId="0" applyFont="1" applyFill="1" applyBorder="1" applyAlignment="1">
      <alignment horizontal="right" wrapText="1"/>
    </xf>
    <xf numFmtId="0" fontId="24" fillId="0" borderId="0" xfId="0" applyFont="1" applyFill="1" applyAlignment="1">
      <alignment/>
    </xf>
    <xf numFmtId="4" fontId="106" fillId="0" borderId="20" xfId="0" applyNumberFormat="1" applyFont="1" applyFill="1" applyBorder="1" applyAlignment="1" applyProtection="1">
      <alignment horizontal="right" shrinkToFit="1"/>
      <protection locked="0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vertical="center"/>
    </xf>
    <xf numFmtId="0" fontId="18" fillId="0" borderId="16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 readingOrder="1"/>
    </xf>
    <xf numFmtId="0" fontId="6" fillId="37" borderId="30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 horizontal="right"/>
    </xf>
    <xf numFmtId="4" fontId="105" fillId="0" borderId="11" xfId="0" applyNumberFormat="1" applyFont="1" applyFill="1" applyBorder="1" applyAlignment="1" applyProtection="1">
      <alignment horizontal="right" shrinkToFit="1"/>
      <protection locked="0"/>
    </xf>
    <xf numFmtId="4" fontId="18" fillId="0" borderId="11" xfId="0" applyNumberFormat="1" applyFont="1" applyFill="1" applyBorder="1" applyAlignment="1">
      <alignment horizontal="right" wrapText="1"/>
    </xf>
    <xf numFmtId="4" fontId="18" fillId="0" borderId="11" xfId="61" applyNumberFormat="1" applyFont="1" applyFill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0" fontId="10" fillId="0" borderId="11" xfId="0" applyFont="1" applyFill="1" applyBorder="1" applyAlignment="1">
      <alignment wrapText="1"/>
    </xf>
    <xf numFmtId="4" fontId="24" fillId="0" borderId="11" xfId="61" applyNumberFormat="1" applyFont="1" applyFill="1" applyBorder="1" applyAlignment="1">
      <alignment horizontal="right"/>
    </xf>
    <xf numFmtId="4" fontId="105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18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 wrapText="1"/>
    </xf>
    <xf numFmtId="4" fontId="24" fillId="0" borderId="11" xfId="61" applyNumberFormat="1" applyFont="1" applyFill="1" applyBorder="1" applyAlignment="1">
      <alignment horizontal="right" vertical="center"/>
    </xf>
    <xf numFmtId="4" fontId="24" fillId="0" borderId="11" xfId="0" applyNumberFormat="1" applyFont="1" applyFill="1" applyBorder="1" applyAlignment="1">
      <alignment horizontal="right" vertical="center" wrapText="1"/>
    </xf>
    <xf numFmtId="4" fontId="18" fillId="0" borderId="11" xfId="61" applyNumberFormat="1" applyFont="1" applyFill="1" applyBorder="1" applyAlignment="1">
      <alignment horizontal="right" vertical="center"/>
    </xf>
    <xf numFmtId="0" fontId="99" fillId="0" borderId="31" xfId="50" applyFont="1" applyFill="1" applyBorder="1" applyAlignment="1">
      <alignment horizontal="center" wrapText="1" readingOrder="1"/>
      <protection/>
    </xf>
    <xf numFmtId="0" fontId="98" fillId="0" borderId="31" xfId="50" applyFont="1" applyFill="1" applyBorder="1" applyAlignment="1">
      <alignment horizontal="center" wrapText="1" readingOrder="1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 vertical="center" wrapText="1"/>
    </xf>
    <xf numFmtId="0" fontId="18" fillId="0" borderId="33" xfId="0" applyFont="1" applyFill="1" applyBorder="1" applyAlignment="1">
      <alignment horizontal="right"/>
    </xf>
    <xf numFmtId="4" fontId="18" fillId="0" borderId="33" xfId="0" applyNumberFormat="1" applyFont="1" applyFill="1" applyBorder="1" applyAlignment="1">
      <alignment horizontal="right"/>
    </xf>
    <xf numFmtId="4" fontId="105" fillId="0" borderId="33" xfId="0" applyNumberFormat="1" applyFont="1" applyFill="1" applyBorder="1" applyAlignment="1">
      <alignment horizontal="right"/>
    </xf>
    <xf numFmtId="4" fontId="18" fillId="0" borderId="33" xfId="61" applyNumberFormat="1" applyFont="1" applyFill="1" applyBorder="1" applyAlignment="1">
      <alignment horizontal="right"/>
    </xf>
    <xf numFmtId="4" fontId="18" fillId="0" borderId="33" xfId="0" applyNumberFormat="1" applyFont="1" applyBorder="1" applyAlignment="1">
      <alignment horizontal="right"/>
    </xf>
    <xf numFmtId="0" fontId="8" fillId="0" borderId="33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50" applyFont="1" applyFill="1" applyBorder="1" applyAlignment="1">
      <alignment wrapText="1"/>
      <protection/>
    </xf>
    <xf numFmtId="0" fontId="8" fillId="0" borderId="11" xfId="50" applyFont="1" applyFill="1" applyBorder="1" applyAlignment="1">
      <alignment wrapText="1" readingOrder="1"/>
      <protection/>
    </xf>
    <xf numFmtId="0" fontId="8" fillId="0" borderId="11" xfId="50" applyFont="1" applyFill="1" applyBorder="1" applyAlignment="1">
      <alignment vertical="center" wrapText="1"/>
      <protection/>
    </xf>
    <xf numFmtId="0" fontId="8" fillId="0" borderId="11" xfId="50" applyFont="1" applyFill="1" applyBorder="1" applyAlignment="1">
      <alignment vertical="center" wrapText="1" readingOrder="1"/>
      <protection/>
    </xf>
    <xf numFmtId="3" fontId="10" fillId="43" borderId="11" xfId="0" applyNumberFormat="1" applyFont="1" applyFill="1" applyBorder="1" applyAlignment="1">
      <alignment vertical="center"/>
    </xf>
    <xf numFmtId="3" fontId="10" fillId="43" borderId="11" xfId="0" applyNumberFormat="1" applyFont="1" applyFill="1" applyBorder="1" applyAlignment="1">
      <alignment vertical="center" wrapText="1"/>
    </xf>
    <xf numFmtId="4" fontId="106" fillId="0" borderId="34" xfId="0" applyNumberFormat="1" applyFont="1" applyFill="1" applyBorder="1" applyAlignment="1" applyProtection="1">
      <alignment horizontal="right" shrinkToFit="1"/>
      <protection locked="0"/>
    </xf>
    <xf numFmtId="0" fontId="24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 readingOrder="1"/>
    </xf>
    <xf numFmtId="0" fontId="6" fillId="37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22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/>
    </xf>
    <xf numFmtId="4" fontId="24" fillId="0" borderId="33" xfId="0" applyNumberFormat="1" applyFont="1" applyFill="1" applyBorder="1" applyAlignment="1">
      <alignment horizontal="right"/>
    </xf>
    <xf numFmtId="0" fontId="8" fillId="0" borderId="33" xfId="0" applyFont="1" applyBorder="1" applyAlignment="1">
      <alignment wrapText="1"/>
    </xf>
    <xf numFmtId="0" fontId="10" fillId="0" borderId="33" xfId="0" applyFont="1" applyFill="1" applyBorder="1" applyAlignment="1">
      <alignment wrapText="1"/>
    </xf>
    <xf numFmtId="4" fontId="24" fillId="0" borderId="33" xfId="61" applyNumberFormat="1" applyFont="1" applyFill="1" applyBorder="1" applyAlignment="1">
      <alignment horizontal="right"/>
    </xf>
    <xf numFmtId="0" fontId="20" fillId="0" borderId="38" xfId="0" applyFont="1" applyBorder="1" applyAlignment="1" applyProtection="1">
      <alignment horizontal="center" wrapText="1" readingOrder="1"/>
      <protection locked="0"/>
    </xf>
    <xf numFmtId="0" fontId="2" fillId="0" borderId="33" xfId="0" applyFont="1" applyBorder="1" applyAlignment="1" applyProtection="1">
      <alignment wrapText="1" readingOrder="1"/>
      <protection locked="0"/>
    </xf>
    <xf numFmtId="0" fontId="8" fillId="0" borderId="33" xfId="0" applyFont="1" applyBorder="1" applyAlignment="1" applyProtection="1">
      <alignment wrapText="1" readingOrder="1"/>
      <protection locked="0"/>
    </xf>
    <xf numFmtId="0" fontId="10" fillId="0" borderId="33" xfId="0" applyFont="1" applyFill="1" applyBorder="1" applyAlignment="1">
      <alignment horizontal="center" wrapText="1"/>
    </xf>
    <xf numFmtId="4" fontId="24" fillId="0" borderId="33" xfId="0" applyNumberFormat="1" applyFont="1" applyFill="1" applyBorder="1" applyAlignment="1">
      <alignment horizontal="right" wrapText="1"/>
    </xf>
    <xf numFmtId="0" fontId="22" fillId="0" borderId="38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left" wrapText="1"/>
    </xf>
    <xf numFmtId="0" fontId="19" fillId="0" borderId="38" xfId="0" applyFont="1" applyFill="1" applyBorder="1" applyAlignment="1">
      <alignment horizontal="center" wrapText="1"/>
    </xf>
    <xf numFmtId="0" fontId="10" fillId="0" borderId="33" xfId="0" applyFont="1" applyBorder="1" applyAlignment="1">
      <alignment wrapText="1"/>
    </xf>
    <xf numFmtId="0" fontId="49" fillId="0" borderId="38" xfId="0" applyFont="1" applyFill="1" applyBorder="1" applyAlignment="1">
      <alignment horizontal="right" wrapText="1"/>
    </xf>
    <xf numFmtId="0" fontId="50" fillId="0" borderId="38" xfId="0" applyFont="1" applyFill="1" applyBorder="1" applyAlignment="1">
      <alignment horizontal="right" wrapText="1"/>
    </xf>
    <xf numFmtId="4" fontId="18" fillId="37" borderId="33" xfId="61" applyNumberFormat="1" applyFont="1" applyFill="1" applyBorder="1" applyAlignment="1">
      <alignment horizontal="right"/>
    </xf>
    <xf numFmtId="4" fontId="18" fillId="0" borderId="33" xfId="0" applyNumberFormat="1" applyFont="1" applyFill="1" applyBorder="1" applyAlignment="1">
      <alignment horizontal="right" wrapText="1"/>
    </xf>
    <xf numFmtId="0" fontId="8" fillId="0" borderId="33" xfId="0" applyFont="1" applyFill="1" applyBorder="1" applyAlignment="1">
      <alignment horizontal="left"/>
    </xf>
    <xf numFmtId="0" fontId="19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wrapText="1"/>
    </xf>
    <xf numFmtId="4" fontId="24" fillId="0" borderId="40" xfId="0" applyNumberFormat="1" applyFont="1" applyFill="1" applyBorder="1" applyAlignment="1">
      <alignment horizontal="right" wrapText="1"/>
    </xf>
    <xf numFmtId="4" fontId="105" fillId="0" borderId="33" xfId="0" applyNumberFormat="1" applyFont="1" applyFill="1" applyBorder="1" applyAlignment="1" applyProtection="1">
      <alignment horizontal="right" shrinkToFit="1"/>
      <protection locked="0"/>
    </xf>
    <xf numFmtId="4" fontId="91" fillId="37" borderId="33" xfId="0" applyNumberFormat="1" applyFont="1" applyFill="1" applyBorder="1" applyAlignment="1">
      <alignment horizontal="right"/>
    </xf>
    <xf numFmtId="4" fontId="91" fillId="0" borderId="33" xfId="0" applyNumberFormat="1" applyFont="1" applyBorder="1" applyAlignment="1">
      <alignment horizontal="right"/>
    </xf>
    <xf numFmtId="4" fontId="91" fillId="0" borderId="33" xfId="0" applyNumberFormat="1" applyFont="1" applyFill="1" applyBorder="1" applyAlignment="1">
      <alignment horizontal="right"/>
    </xf>
    <xf numFmtId="0" fontId="24" fillId="0" borderId="0" xfId="0" applyFont="1" applyFill="1" applyAlignment="1">
      <alignment wrapText="1"/>
    </xf>
    <xf numFmtId="14" fontId="24" fillId="0" borderId="0" xfId="0" applyNumberFormat="1" applyFont="1" applyFill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wrapText="1"/>
    </xf>
    <xf numFmtId="0" fontId="50" fillId="0" borderId="38" xfId="0" applyFont="1" applyFill="1" applyBorder="1" applyAlignment="1">
      <alignment horizontal="center" wrapText="1"/>
    </xf>
    <xf numFmtId="0" fontId="19" fillId="2" borderId="3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wrapText="1"/>
    </xf>
    <xf numFmtId="4" fontId="24" fillId="2" borderId="11" xfId="0" applyNumberFormat="1" applyFont="1" applyFill="1" applyBorder="1" applyAlignment="1">
      <alignment horizontal="right" wrapText="1"/>
    </xf>
    <xf numFmtId="0" fontId="19" fillId="2" borderId="3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4" fontId="24" fillId="2" borderId="11" xfId="0" applyNumberFormat="1" applyFont="1" applyFill="1" applyBorder="1" applyAlignment="1">
      <alignment horizontal="right" vertical="center" wrapText="1"/>
    </xf>
    <xf numFmtId="4" fontId="24" fillId="2" borderId="11" xfId="0" applyNumberFormat="1" applyFont="1" applyFill="1" applyBorder="1" applyAlignment="1">
      <alignment horizontal="right" vertical="center"/>
    </xf>
    <xf numFmtId="0" fontId="19" fillId="2" borderId="41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horizontal="left" wrapText="1"/>
    </xf>
    <xf numFmtId="4" fontId="24" fillId="2" borderId="42" xfId="0" applyNumberFormat="1" applyFont="1" applyFill="1" applyBorder="1" applyAlignment="1">
      <alignment horizontal="right" wrapText="1"/>
    </xf>
    <xf numFmtId="0" fontId="19" fillId="2" borderId="3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left" wrapText="1"/>
    </xf>
    <xf numFmtId="4" fontId="24" fillId="2" borderId="33" xfId="0" applyNumberFormat="1" applyFont="1" applyFill="1" applyBorder="1" applyAlignment="1">
      <alignment horizontal="right" wrapText="1"/>
    </xf>
    <xf numFmtId="1" fontId="19" fillId="2" borderId="11" xfId="0" applyNumberFormat="1" applyFont="1" applyFill="1" applyBorder="1" applyAlignment="1">
      <alignment horizontal="center" vertical="center" readingOrder="1"/>
    </xf>
    <xf numFmtId="1" fontId="24" fillId="2" borderId="11" xfId="0" applyNumberFormat="1" applyFont="1" applyFill="1" applyBorder="1" applyAlignment="1">
      <alignment horizontal="right" wrapText="1"/>
    </xf>
    <xf numFmtId="1" fontId="24" fillId="2" borderId="43" xfId="0" applyNumberFormat="1" applyFont="1" applyFill="1" applyBorder="1" applyAlignment="1">
      <alignment horizontal="right" wrapText="1"/>
    </xf>
    <xf numFmtId="1" fontId="24" fillId="0" borderId="11" xfId="0" applyNumberFormat="1" applyFont="1" applyFill="1" applyBorder="1" applyAlignment="1">
      <alignment horizontal="right" wrapText="1"/>
    </xf>
    <xf numFmtId="1" fontId="24" fillId="0" borderId="43" xfId="0" applyNumberFormat="1" applyFont="1" applyFill="1" applyBorder="1" applyAlignment="1">
      <alignment horizontal="right" wrapText="1"/>
    </xf>
    <xf numFmtId="1" fontId="24" fillId="0" borderId="11" xfId="0" applyNumberFormat="1" applyFont="1" applyFill="1" applyBorder="1" applyAlignment="1">
      <alignment horizontal="right" vertical="center" wrapText="1"/>
    </xf>
    <xf numFmtId="1" fontId="24" fillId="0" borderId="43" xfId="0" applyNumberFormat="1" applyFont="1" applyFill="1" applyBorder="1" applyAlignment="1">
      <alignment horizontal="right" vertical="center" wrapText="1"/>
    </xf>
    <xf numFmtId="1" fontId="24" fillId="2" borderId="11" xfId="0" applyNumberFormat="1" applyFont="1" applyFill="1" applyBorder="1" applyAlignment="1">
      <alignment horizontal="right" vertical="center" wrapText="1"/>
    </xf>
    <xf numFmtId="1" fontId="24" fillId="2" borderId="43" xfId="0" applyNumberFormat="1" applyFont="1" applyFill="1" applyBorder="1" applyAlignment="1">
      <alignment horizontal="right" vertical="center" wrapText="1"/>
    </xf>
    <xf numFmtId="1" fontId="24" fillId="2" borderId="42" xfId="0" applyNumberFormat="1" applyFont="1" applyFill="1" applyBorder="1" applyAlignment="1">
      <alignment horizontal="right" wrapText="1"/>
    </xf>
    <xf numFmtId="1" fontId="24" fillId="2" borderId="44" xfId="0" applyNumberFormat="1" applyFont="1" applyFill="1" applyBorder="1" applyAlignment="1">
      <alignment horizontal="right" wrapText="1"/>
    </xf>
    <xf numFmtId="1" fontId="24" fillId="0" borderId="33" xfId="0" applyNumberFormat="1" applyFont="1" applyFill="1" applyBorder="1" applyAlignment="1">
      <alignment horizontal="right" wrapText="1"/>
    </xf>
    <xf numFmtId="1" fontId="24" fillId="0" borderId="45" xfId="0" applyNumberFormat="1" applyFont="1" applyFill="1" applyBorder="1" applyAlignment="1">
      <alignment horizontal="right" wrapText="1"/>
    </xf>
    <xf numFmtId="1" fontId="24" fillId="0" borderId="33" xfId="0" applyNumberFormat="1" applyFont="1" applyFill="1" applyBorder="1" applyAlignment="1">
      <alignment horizontal="right" vertical="center" wrapText="1"/>
    </xf>
    <xf numFmtId="1" fontId="24" fillId="0" borderId="45" xfId="0" applyNumberFormat="1" applyFont="1" applyFill="1" applyBorder="1" applyAlignment="1">
      <alignment horizontal="right" vertical="center" wrapText="1"/>
    </xf>
    <xf numFmtId="1" fontId="24" fillId="2" borderId="33" xfId="0" applyNumberFormat="1" applyFont="1" applyFill="1" applyBorder="1" applyAlignment="1">
      <alignment horizontal="right" wrapText="1"/>
    </xf>
    <xf numFmtId="1" fontId="24" fillId="2" borderId="45" xfId="0" applyNumberFormat="1" applyFont="1" applyFill="1" applyBorder="1" applyAlignment="1">
      <alignment horizontal="right" wrapText="1"/>
    </xf>
    <xf numFmtId="1" fontId="24" fillId="0" borderId="40" xfId="0" applyNumberFormat="1" applyFont="1" applyFill="1" applyBorder="1" applyAlignment="1">
      <alignment horizontal="right" wrapText="1"/>
    </xf>
    <xf numFmtId="1" fontId="24" fillId="0" borderId="46" xfId="0" applyNumberFormat="1" applyFont="1" applyFill="1" applyBorder="1" applyAlignment="1">
      <alignment horizontal="right" wrapText="1"/>
    </xf>
    <xf numFmtId="2" fontId="18" fillId="0" borderId="11" xfId="0" applyNumberFormat="1" applyFont="1" applyFill="1" applyBorder="1" applyAlignment="1">
      <alignment vertical="center"/>
    </xf>
    <xf numFmtId="0" fontId="15" fillId="38" borderId="11" xfId="0" applyFont="1" applyFill="1" applyBorder="1" applyAlignment="1">
      <alignment/>
    </xf>
    <xf numFmtId="0" fontId="15" fillId="38" borderId="11" xfId="0" applyFont="1" applyFill="1" applyBorder="1" applyAlignment="1">
      <alignment horizontal="left"/>
    </xf>
    <xf numFmtId="4" fontId="19" fillId="38" borderId="11" xfId="0" applyNumberFormat="1" applyFont="1" applyFill="1" applyBorder="1" applyAlignment="1">
      <alignment vertical="center" readingOrder="1"/>
    </xf>
    <xf numFmtId="1" fontId="22" fillId="38" borderId="11" xfId="0" applyNumberFormat="1" applyFont="1" applyFill="1" applyBorder="1" applyAlignment="1">
      <alignment horizontal="center" vertical="center" readingOrder="1"/>
    </xf>
    <xf numFmtId="1" fontId="19" fillId="2" borderId="11" xfId="50" applyNumberFormat="1" applyFont="1" applyFill="1" applyBorder="1" applyAlignment="1">
      <alignment horizontal="center" vertical="center" wrapText="1" readingOrder="1"/>
      <protection/>
    </xf>
    <xf numFmtId="4" fontId="96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96" fillId="38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99" fillId="38" borderId="11" xfId="50" applyFont="1" applyFill="1" applyBorder="1" applyAlignment="1">
      <alignment horizontal="left" wrapText="1" readingOrder="1"/>
      <protection/>
    </xf>
    <xf numFmtId="0" fontId="19" fillId="38" borderId="11" xfId="50" applyFont="1" applyFill="1" applyBorder="1" applyAlignment="1">
      <alignment wrapText="1" readingOrder="1"/>
      <protection/>
    </xf>
    <xf numFmtId="4" fontId="19" fillId="38" borderId="11" xfId="0" applyNumberFormat="1" applyFont="1" applyFill="1" applyBorder="1" applyAlignment="1">
      <alignment vertical="center" readingOrder="1"/>
    </xf>
    <xf numFmtId="0" fontId="19" fillId="37" borderId="31" xfId="0" applyFont="1" applyFill="1" applyBorder="1" applyAlignment="1">
      <alignment horizontal="left" wrapText="1"/>
    </xf>
    <xf numFmtId="0" fontId="10" fillId="37" borderId="11" xfId="0" applyFont="1" applyFill="1" applyBorder="1" applyAlignment="1">
      <alignment wrapText="1"/>
    </xf>
    <xf numFmtId="1" fontId="19" fillId="37" borderId="11" xfId="50" applyNumberFormat="1" applyFont="1" applyFill="1" applyBorder="1" applyAlignment="1">
      <alignment horizontal="center" vertical="center" wrapText="1" readingOrder="1"/>
      <protection/>
    </xf>
    <xf numFmtId="0" fontId="99" fillId="38" borderId="11" xfId="50" applyFont="1" applyFill="1" applyBorder="1" applyAlignment="1">
      <alignment horizontal="left" vertical="center" wrapText="1" readingOrder="1"/>
      <protection/>
    </xf>
    <xf numFmtId="4" fontId="19" fillId="37" borderId="11" xfId="0" applyNumberFormat="1" applyFont="1" applyFill="1" applyBorder="1" applyAlignment="1">
      <alignment vertical="center" readingOrder="1"/>
    </xf>
    <xf numFmtId="0" fontId="98" fillId="0" borderId="11" xfId="50" applyFont="1" applyFill="1" applyBorder="1" applyAlignment="1">
      <alignment horizontal="left" wrapText="1" readingOrder="1"/>
      <protection/>
    </xf>
    <xf numFmtId="1" fontId="19" fillId="52" borderId="11" xfId="50" applyNumberFormat="1" applyFont="1" applyFill="1" applyBorder="1" applyAlignment="1">
      <alignment horizontal="center" vertical="center" wrapText="1" readingOrder="1"/>
      <protection/>
    </xf>
    <xf numFmtId="4" fontId="19" fillId="0" borderId="11" xfId="0" applyNumberFormat="1" applyFont="1" applyBorder="1" applyAlignment="1" applyProtection="1">
      <alignment horizontal="right" vertical="center" shrinkToFit="1" readingOrder="1"/>
      <protection locked="0"/>
    </xf>
    <xf numFmtId="3" fontId="19" fillId="53" borderId="11" xfId="0" applyNumberFormat="1" applyFont="1" applyFill="1" applyBorder="1" applyAlignment="1">
      <alignment horizontal="left" vertical="center"/>
    </xf>
    <xf numFmtId="4" fontId="96" fillId="38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102" fillId="0" borderId="11" xfId="0" applyNumberFormat="1" applyFont="1" applyBorder="1" applyAlignment="1">
      <alignment vertical="center" readingOrder="1"/>
    </xf>
    <xf numFmtId="0" fontId="10" fillId="0" borderId="11" xfId="0" applyFont="1" applyBorder="1" applyAlignment="1">
      <alignment vertical="center"/>
    </xf>
    <xf numFmtId="4" fontId="96" fillId="0" borderId="11" xfId="0" applyNumberFormat="1" applyFont="1" applyBorder="1" applyAlignment="1">
      <alignment vertical="center"/>
    </xf>
    <xf numFmtId="4" fontId="96" fillId="0" borderId="13" xfId="0" applyNumberFormat="1" applyFont="1" applyBorder="1" applyAlignment="1">
      <alignment vertical="center"/>
    </xf>
    <xf numFmtId="1" fontId="19" fillId="37" borderId="11" xfId="0" applyNumberFormat="1" applyFont="1" applyFill="1" applyBorder="1" applyAlignment="1">
      <alignment vertical="center"/>
    </xf>
    <xf numFmtId="0" fontId="1" fillId="37" borderId="0" xfId="0" applyFont="1" applyFill="1" applyAlignment="1">
      <alignment vertical="center"/>
    </xf>
    <xf numFmtId="0" fontId="86" fillId="0" borderId="11" xfId="50" applyFont="1" applyBorder="1" applyAlignment="1">
      <alignment vertical="center" wrapText="1" readingOrder="1"/>
      <protection/>
    </xf>
    <xf numFmtId="4" fontId="4" fillId="37" borderId="11" xfId="0" applyNumberFormat="1" applyFont="1" applyFill="1" applyBorder="1" applyAlignment="1">
      <alignment horizontal="right" vertical="center" wrapText="1"/>
    </xf>
    <xf numFmtId="0" fontId="19" fillId="37" borderId="11" xfId="0" applyFont="1" applyFill="1" applyBorder="1" applyAlignment="1">
      <alignment vertical="center" wrapText="1"/>
    </xf>
    <xf numFmtId="0" fontId="22" fillId="37" borderId="11" xfId="0" applyFont="1" applyFill="1" applyBorder="1" applyAlignment="1">
      <alignment vertical="center" wrapText="1"/>
    </xf>
    <xf numFmtId="4" fontId="97" fillId="37" borderId="11" xfId="0" applyNumberFormat="1" applyFont="1" applyFill="1" applyBorder="1" applyAlignment="1" applyProtection="1">
      <alignment horizontal="right" vertical="center" shrinkToFit="1" readingOrder="1"/>
      <protection locked="0"/>
    </xf>
    <xf numFmtId="4" fontId="96" fillId="37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19" fillId="37" borderId="31" xfId="0" applyFont="1" applyFill="1" applyBorder="1" applyAlignment="1">
      <alignment horizontal="left" vertical="center"/>
    </xf>
    <xf numFmtId="0" fontId="39" fillId="37" borderId="23" xfId="0" applyFont="1" applyFill="1" applyBorder="1" applyAlignment="1">
      <alignment/>
    </xf>
    <xf numFmtId="49" fontId="96" fillId="0" borderId="20" xfId="0" applyNumberFormat="1" applyFont="1" applyFill="1" applyBorder="1" applyAlignment="1">
      <alignment horizontal="left" wrapText="1"/>
    </xf>
    <xf numFmtId="0" fontId="10" fillId="49" borderId="11" xfId="0" applyFont="1" applyFill="1" applyBorder="1" applyAlignment="1" applyProtection="1">
      <alignment horizontal="left" wrapText="1" readingOrder="1"/>
      <protection locked="0"/>
    </xf>
    <xf numFmtId="0" fontId="19" fillId="49" borderId="11" xfId="0" applyFont="1" applyFill="1" applyBorder="1" applyAlignment="1" applyProtection="1">
      <alignment horizontal="left" wrapText="1" readingOrder="1"/>
      <protection locked="0"/>
    </xf>
    <xf numFmtId="0" fontId="19" fillId="49" borderId="11" xfId="0" applyFont="1" applyFill="1" applyBorder="1" applyAlignment="1" applyProtection="1">
      <alignment wrapText="1" readingOrder="1"/>
      <protection locked="0"/>
    </xf>
    <xf numFmtId="2" fontId="18" fillId="0" borderId="33" xfId="0" applyNumberFormat="1" applyFont="1" applyFill="1" applyBorder="1" applyAlignment="1">
      <alignment horizontal="right"/>
    </xf>
    <xf numFmtId="0" fontId="19" fillId="0" borderId="47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4" fontId="24" fillId="0" borderId="0" xfId="0" applyNumberFormat="1" applyFont="1" applyFill="1" applyAlignment="1">
      <alignment horizontal="right" wrapText="1"/>
    </xf>
    <xf numFmtId="1" fontId="24" fillId="0" borderId="0" xfId="0" applyNumberFormat="1" applyFont="1" applyFill="1" applyAlignment="1">
      <alignment horizontal="right" wrapText="1"/>
    </xf>
    <xf numFmtId="0" fontId="22" fillId="0" borderId="3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right" wrapText="1"/>
    </xf>
    <xf numFmtId="1" fontId="18" fillId="0" borderId="43" xfId="0" applyNumberFormat="1" applyFont="1" applyFill="1" applyBorder="1" applyAlignment="1">
      <alignment horizontal="right" wrapText="1"/>
    </xf>
    <xf numFmtId="0" fontId="98" fillId="0" borderId="48" xfId="50" applyFont="1" applyFill="1" applyBorder="1" applyAlignment="1">
      <alignment horizontal="center" wrapText="1" readingOrder="1"/>
      <protection/>
    </xf>
    <xf numFmtId="0" fontId="8" fillId="0" borderId="15" xfId="50" applyFont="1" applyFill="1" applyBorder="1" applyAlignment="1">
      <alignment wrapText="1" readingOrder="1"/>
      <protection/>
    </xf>
    <xf numFmtId="4" fontId="105" fillId="0" borderId="15" xfId="0" applyNumberFormat="1" applyFont="1" applyFill="1" applyBorder="1" applyAlignment="1" applyProtection="1">
      <alignment horizontal="right" vertical="center" shrinkToFit="1"/>
      <protection locked="0"/>
    </xf>
    <xf numFmtId="4" fontId="18" fillId="0" borderId="15" xfId="0" applyNumberFormat="1" applyFont="1" applyFill="1" applyBorder="1" applyAlignment="1" applyProtection="1">
      <alignment horizontal="right" vertical="center"/>
      <protection locked="0"/>
    </xf>
    <xf numFmtId="1" fontId="24" fillId="0" borderId="15" xfId="0" applyNumberFormat="1" applyFont="1" applyFill="1" applyBorder="1" applyAlignment="1">
      <alignment horizontal="right" vertical="center" wrapText="1"/>
    </xf>
    <xf numFmtId="1" fontId="24" fillId="0" borderId="49" xfId="0" applyNumberFormat="1" applyFont="1" applyFill="1" applyBorder="1" applyAlignment="1">
      <alignment horizontal="right" vertical="center" wrapText="1"/>
    </xf>
    <xf numFmtId="4" fontId="24" fillId="2" borderId="33" xfId="0" applyNumberFormat="1" applyFont="1" applyFill="1" applyBorder="1" applyAlignment="1">
      <alignment horizontal="right"/>
    </xf>
    <xf numFmtId="49" fontId="96" fillId="2" borderId="20" xfId="0" applyNumberFormat="1" applyFont="1" applyFill="1" applyBorder="1" applyAlignment="1">
      <alignment horizontal="left" vertical="center" wrapText="1" shrinkToFit="1"/>
    </xf>
    <xf numFmtId="0" fontId="10" fillId="2" borderId="33" xfId="0" applyFont="1" applyFill="1" applyBorder="1" applyAlignment="1">
      <alignment wrapText="1"/>
    </xf>
    <xf numFmtId="49" fontId="96" fillId="2" borderId="11" xfId="0" applyNumberFormat="1" applyFont="1" applyFill="1" applyBorder="1" applyAlignment="1">
      <alignment horizontal="left" vertical="center" wrapText="1"/>
    </xf>
    <xf numFmtId="4" fontId="24" fillId="2" borderId="33" xfId="61" applyNumberFormat="1" applyFont="1" applyFill="1" applyBorder="1" applyAlignment="1">
      <alignment horizontal="right"/>
    </xf>
    <xf numFmtId="1" fontId="19" fillId="37" borderId="11" xfId="0" applyNumberFormat="1" applyFont="1" applyFill="1" applyBorder="1" applyAlignment="1">
      <alignment horizontal="center" vertical="center" readingOrder="1"/>
    </xf>
    <xf numFmtId="1" fontId="19" fillId="52" borderId="11" xfId="50" applyNumberFormat="1" applyFont="1" applyFill="1" applyBorder="1" applyAlignment="1">
      <alignment horizontal="center" vertical="center" wrapText="1" readingOrder="1"/>
      <protection/>
    </xf>
    <xf numFmtId="1" fontId="22" fillId="37" borderId="11" xfId="0" applyNumberFormat="1" applyFont="1" applyFill="1" applyBorder="1" applyAlignment="1">
      <alignment horizontal="center" vertical="center" readingOrder="1"/>
    </xf>
    <xf numFmtId="4" fontId="96" fillId="0" borderId="11" xfId="0" applyNumberFormat="1" applyFont="1" applyBorder="1" applyAlignment="1">
      <alignment readingOrder="1"/>
    </xf>
    <xf numFmtId="166" fontId="98" fillId="37" borderId="11" xfId="50" applyNumberFormat="1" applyFont="1" applyFill="1" applyBorder="1" applyAlignment="1">
      <alignment horizontal="right" vertical="center" wrapText="1" readingOrder="1"/>
      <protection/>
    </xf>
    <xf numFmtId="166" fontId="98" fillId="37" borderId="11" xfId="50" applyNumberFormat="1" applyFont="1" applyFill="1" applyBorder="1" applyAlignment="1">
      <alignment horizontal="right" wrapText="1" readingOrder="1"/>
      <protection/>
    </xf>
    <xf numFmtId="49" fontId="96" fillId="0" borderId="11" xfId="0" applyNumberFormat="1" applyFont="1" applyFill="1" applyBorder="1" applyAlignment="1">
      <alignment horizontal="left" wrapText="1" readingOrder="1"/>
    </xf>
    <xf numFmtId="1" fontId="19" fillId="38" borderId="11" xfId="0" applyNumberFormat="1" applyFont="1" applyFill="1" applyBorder="1" applyAlignment="1">
      <alignment/>
    </xf>
    <xf numFmtId="1" fontId="19" fillId="38" borderId="11" xfId="0" applyNumberFormat="1" applyFont="1" applyFill="1" applyBorder="1" applyAlignment="1">
      <alignment/>
    </xf>
    <xf numFmtId="49" fontId="96" fillId="0" borderId="20" xfId="0" applyNumberFormat="1" applyFont="1" applyFill="1" applyBorder="1" applyAlignment="1">
      <alignment horizontal="left" vertical="center" wrapText="1" readingOrder="1"/>
    </xf>
    <xf numFmtId="49" fontId="104" fillId="0" borderId="50" xfId="0" applyNumberFormat="1" applyFont="1" applyFill="1" applyBorder="1" applyAlignment="1">
      <alignment horizontal="left" vertical="center" wrapText="1"/>
    </xf>
    <xf numFmtId="4" fontId="4" fillId="37" borderId="11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vertical="center"/>
    </xf>
    <xf numFmtId="4" fontId="24" fillId="0" borderId="15" xfId="0" applyNumberFormat="1" applyFont="1" applyFill="1" applyBorder="1" applyAlignment="1">
      <alignment horizontal="right" vertical="center"/>
    </xf>
    <xf numFmtId="1" fontId="24" fillId="0" borderId="11" xfId="0" applyNumberFormat="1" applyFont="1" applyFill="1" applyBorder="1" applyAlignment="1">
      <alignment horizontal="right" vertical="center" wrapText="1"/>
    </xf>
    <xf numFmtId="1" fontId="24" fillId="0" borderId="43" xfId="0" applyNumberFormat="1" applyFont="1" applyFill="1" applyBorder="1" applyAlignment="1">
      <alignment horizontal="right" vertical="center" wrapText="1"/>
    </xf>
    <xf numFmtId="4" fontId="105" fillId="38" borderId="15" xfId="0" applyNumberFormat="1" applyFont="1" applyFill="1" applyBorder="1" applyAlignment="1" applyProtection="1">
      <alignment horizontal="right" vertical="center" shrinkToFit="1"/>
      <protection locked="0"/>
    </xf>
    <xf numFmtId="0" fontId="18" fillId="38" borderId="0" xfId="0" applyFont="1" applyFill="1" applyAlignment="1">
      <alignment vertical="center"/>
    </xf>
    <xf numFmtId="0" fontId="19" fillId="38" borderId="15" xfId="50" applyFont="1" applyFill="1" applyBorder="1" applyAlignment="1">
      <alignment wrapText="1" readingOrder="1"/>
      <protection/>
    </xf>
    <xf numFmtId="4" fontId="94" fillId="38" borderId="15" xfId="0" applyNumberFormat="1" applyFont="1" applyFill="1" applyBorder="1" applyAlignment="1" applyProtection="1">
      <alignment horizontal="right" vertical="center" shrinkToFit="1"/>
      <protection locked="0"/>
    </xf>
    <xf numFmtId="0" fontId="24" fillId="38" borderId="0" xfId="0" applyFont="1" applyFill="1" applyAlignment="1">
      <alignment vertical="center"/>
    </xf>
    <xf numFmtId="0" fontId="18" fillId="0" borderId="27" xfId="0" applyFont="1" applyFill="1" applyBorder="1" applyAlignment="1">
      <alignment/>
    </xf>
    <xf numFmtId="0" fontId="98" fillId="0" borderId="51" xfId="50" applyFont="1" applyFill="1" applyBorder="1" applyAlignment="1">
      <alignment horizontal="center" wrapText="1" readingOrder="1"/>
      <protection/>
    </xf>
    <xf numFmtId="0" fontId="10" fillId="0" borderId="52" xfId="0" applyFont="1" applyFill="1" applyBorder="1" applyAlignment="1">
      <alignment vertical="center"/>
    </xf>
    <xf numFmtId="4" fontId="24" fillId="0" borderId="52" xfId="0" applyNumberFormat="1" applyFont="1" applyFill="1" applyBorder="1" applyAlignment="1">
      <alignment horizontal="right" vertical="center"/>
    </xf>
    <xf numFmtId="1" fontId="24" fillId="0" borderId="29" xfId="0" applyNumberFormat="1" applyFont="1" applyFill="1" applyBorder="1" applyAlignment="1">
      <alignment horizontal="right" vertical="center" wrapText="1"/>
    </xf>
    <xf numFmtId="1" fontId="24" fillId="0" borderId="30" xfId="0" applyNumberFormat="1" applyFont="1" applyFill="1" applyBorder="1" applyAlignment="1">
      <alignment horizontal="right" vertical="center" wrapText="1"/>
    </xf>
    <xf numFmtId="0" fontId="22" fillId="38" borderId="48" xfId="50" applyFont="1" applyFill="1" applyBorder="1" applyAlignment="1">
      <alignment wrapText="1" readingOrder="1"/>
      <protection/>
    </xf>
    <xf numFmtId="0" fontId="10" fillId="37" borderId="11" xfId="0" applyFont="1" applyFill="1" applyBorder="1" applyAlignment="1">
      <alignment wrapText="1"/>
    </xf>
    <xf numFmtId="0" fontId="10" fillId="37" borderId="11" xfId="0" applyFont="1" applyFill="1" applyBorder="1" applyAlignment="1">
      <alignment vertical="center" wrapText="1"/>
    </xf>
    <xf numFmtId="0" fontId="19" fillId="38" borderId="48" xfId="50" applyFont="1" applyFill="1" applyBorder="1" applyAlignment="1">
      <alignment wrapText="1" readingOrder="1"/>
      <protection/>
    </xf>
    <xf numFmtId="0" fontId="22" fillId="38" borderId="53" xfId="0" applyFont="1" applyFill="1" applyBorder="1" applyAlignment="1">
      <alignment vertical="center"/>
    </xf>
    <xf numFmtId="0" fontId="10" fillId="37" borderId="54" xfId="0" applyFont="1" applyFill="1" applyBorder="1" applyAlignment="1">
      <alignment vertical="center" wrapText="1"/>
    </xf>
    <xf numFmtId="4" fontId="18" fillId="38" borderId="54" xfId="0" applyNumberFormat="1" applyFont="1" applyFill="1" applyBorder="1" applyAlignment="1">
      <alignment horizontal="right" vertical="center"/>
    </xf>
    <xf numFmtId="1" fontId="24" fillId="38" borderId="54" xfId="0" applyNumberFormat="1" applyFont="1" applyFill="1" applyBorder="1" applyAlignment="1">
      <alignment horizontal="right" vertical="center" wrapText="1"/>
    </xf>
    <xf numFmtId="1" fontId="24" fillId="38" borderId="55" xfId="0" applyNumberFormat="1" applyFont="1" applyFill="1" applyBorder="1" applyAlignment="1">
      <alignment horizontal="right" vertical="center" wrapText="1"/>
    </xf>
    <xf numFmtId="0" fontId="98" fillId="37" borderId="11" xfId="50" applyFont="1" applyFill="1" applyBorder="1" applyAlignment="1">
      <alignment horizontal="left" vertical="center" wrapText="1" readingOrder="1"/>
      <protection/>
    </xf>
    <xf numFmtId="4" fontId="99" fillId="37" borderId="11" xfId="50" applyNumberFormat="1" applyFont="1" applyFill="1" applyBorder="1" applyAlignment="1">
      <alignment vertical="center" wrapText="1" readingOrder="1"/>
      <protection/>
    </xf>
    <xf numFmtId="0" fontId="98" fillId="37" borderId="11" xfId="50" applyFont="1" applyFill="1" applyBorder="1" applyAlignment="1">
      <alignment horizontal="left" wrapText="1" readingOrder="1"/>
      <protection/>
    </xf>
    <xf numFmtId="0" fontId="99" fillId="38" borderId="11" xfId="50" applyFont="1" applyFill="1" applyBorder="1" applyAlignment="1">
      <alignment horizontal="left" wrapText="1" readingOrder="1"/>
      <protection/>
    </xf>
    <xf numFmtId="4" fontId="9" fillId="42" borderId="11" xfId="0" applyNumberFormat="1" applyFont="1" applyFill="1" applyBorder="1" applyAlignment="1">
      <alignment/>
    </xf>
    <xf numFmtId="0" fontId="92" fillId="0" borderId="0" xfId="50" applyFont="1" applyAlignment="1">
      <alignment horizontal="center" vertical="top" wrapText="1" readingOrder="1"/>
      <protection/>
    </xf>
    <xf numFmtId="0" fontId="1" fillId="0" borderId="0" xfId="0" applyFont="1" applyAlignment="1">
      <alignment/>
    </xf>
    <xf numFmtId="0" fontId="104" fillId="0" borderId="0" xfId="50" applyFont="1" applyAlignment="1">
      <alignment horizontal="center" vertical="top" wrapText="1" readingOrder="1"/>
      <protection/>
    </xf>
    <xf numFmtId="0" fontId="86" fillId="0" borderId="0" xfId="50" applyFont="1" applyAlignment="1">
      <alignment vertical="top" wrapText="1" readingOrder="1"/>
      <protection/>
    </xf>
    <xf numFmtId="0" fontId="24" fillId="0" borderId="1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107" fillId="0" borderId="0" xfId="0" applyFont="1" applyAlignment="1">
      <alignment wrapText="1"/>
    </xf>
    <xf numFmtId="0" fontId="24" fillId="2" borderId="13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24" fillId="0" borderId="13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 wrapText="1"/>
    </xf>
    <xf numFmtId="0" fontId="24" fillId="0" borderId="13" xfId="0" applyFont="1" applyBorder="1" applyAlignment="1" quotePrefix="1">
      <alignment horizontal="left" vertical="center"/>
    </xf>
    <xf numFmtId="0" fontId="24" fillId="2" borderId="13" xfId="0" applyFont="1" applyFill="1" applyBorder="1" applyAlignment="1" quotePrefix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wrapText="1"/>
    </xf>
    <xf numFmtId="0" fontId="97" fillId="0" borderId="0" xfId="0" applyFont="1" applyFill="1" applyAlignment="1">
      <alignment wrapText="1"/>
    </xf>
    <xf numFmtId="0" fontId="4" fillId="42" borderId="13" xfId="0" applyFont="1" applyFill="1" applyBorder="1" applyAlignment="1">
      <alignment horizontal="left" vertical="center" wrapText="1"/>
    </xf>
    <xf numFmtId="0" fontId="4" fillId="42" borderId="19" xfId="0" applyFont="1" applyFill="1" applyBorder="1" applyAlignment="1">
      <alignment horizontal="left" vertical="center" wrapText="1"/>
    </xf>
    <xf numFmtId="0" fontId="4" fillId="4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08" fillId="0" borderId="0" xfId="50" applyFont="1" applyAlignment="1">
      <alignment vertical="top" wrapText="1" readingOrder="1"/>
      <protection/>
    </xf>
    <xf numFmtId="0" fontId="1" fillId="0" borderId="23" xfId="0" applyFont="1" applyBorder="1" applyAlignment="1">
      <alignment horizontal="left" vertical="top" wrapText="1"/>
    </xf>
    <xf numFmtId="0" fontId="108" fillId="0" borderId="0" xfId="50" applyFont="1" applyAlignment="1">
      <alignment horizontal="left" vertical="top" wrapText="1" readingOrder="1"/>
      <protection/>
    </xf>
    <xf numFmtId="0" fontId="1" fillId="0" borderId="0" xfId="0" applyFont="1" applyAlignment="1">
      <alignment horizontal="left"/>
    </xf>
    <xf numFmtId="0" fontId="98" fillId="0" borderId="13" xfId="50" applyFont="1" applyFill="1" applyBorder="1" applyAlignment="1">
      <alignment horizontal="center" vertical="center" wrapText="1" readingOrder="1"/>
      <protection/>
    </xf>
    <xf numFmtId="0" fontId="98" fillId="0" borderId="19" xfId="50" applyFont="1" applyFill="1" applyBorder="1" applyAlignment="1">
      <alignment horizontal="center" vertical="center" wrapText="1" readingOrder="1"/>
      <protection/>
    </xf>
    <xf numFmtId="0" fontId="98" fillId="0" borderId="14" xfId="50" applyFont="1" applyFill="1" applyBorder="1" applyAlignment="1">
      <alignment horizontal="center" vertical="center" wrapText="1" readingOrder="1"/>
      <protection/>
    </xf>
    <xf numFmtId="2" fontId="68" fillId="0" borderId="0" xfId="0" applyNumberFormat="1" applyAlignment="1">
      <alignment horizontal="center"/>
    </xf>
    <xf numFmtId="49" fontId="94" fillId="0" borderId="56" xfId="0" applyNumberFormat="1" applyFont="1" applyFill="1" applyBorder="1" applyAlignment="1">
      <alignment horizontal="center" vertical="center" wrapText="1"/>
    </xf>
    <xf numFmtId="49" fontId="94" fillId="0" borderId="19" xfId="0" applyNumberFormat="1" applyFont="1" applyFill="1" applyBorder="1" applyAlignment="1">
      <alignment horizontal="center" vertical="center" wrapText="1"/>
    </xf>
    <xf numFmtId="49" fontId="94" fillId="0" borderId="14" xfId="0" applyNumberFormat="1" applyFont="1" applyFill="1" applyBorder="1" applyAlignment="1">
      <alignment horizontal="center" vertical="center" wrapText="1"/>
    </xf>
    <xf numFmtId="0" fontId="88" fillId="0" borderId="0" xfId="50" applyFont="1" applyAlignment="1">
      <alignment horizontal="center" vertical="top" wrapText="1" readingOrder="1"/>
      <protection/>
    </xf>
    <xf numFmtId="0" fontId="109" fillId="0" borderId="0" xfId="50" applyFont="1" applyAlignment="1">
      <alignment horizontal="left" vertical="top" wrapText="1" readingOrder="1"/>
      <protection/>
    </xf>
    <xf numFmtId="0" fontId="52" fillId="0" borderId="0" xfId="0" applyFont="1" applyAlignment="1">
      <alignment horizontal="left"/>
    </xf>
    <xf numFmtId="0" fontId="110" fillId="0" borderId="0" xfId="50" applyFont="1" applyAlignment="1">
      <alignment horizontal="center" vertical="top" wrapText="1" readingOrder="1"/>
      <protection/>
    </xf>
    <xf numFmtId="0" fontId="104" fillId="0" borderId="0" xfId="50" applyFont="1" applyAlignment="1">
      <alignment horizontal="left" vertical="top" wrapText="1" readingOrder="1"/>
      <protection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111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8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EDE01"/>
      <rgbColor rgb="00FFEE75"/>
      <rgbColor rgb="009CA9FE"/>
      <rgbColor rgb="00C1C1FF"/>
      <rgbColor rgb="00E1E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showGridLines="0" view="pageBreakPreview" zoomScale="60" zoomScalePageLayoutView="0" workbookViewId="0" topLeftCell="A13">
      <selection activeCell="D32" sqref="D32"/>
    </sheetView>
  </sheetViews>
  <sheetFormatPr defaultColWidth="9.140625" defaultRowHeight="15"/>
  <cols>
    <col min="1" max="1" width="10.8515625" style="0" customWidth="1"/>
    <col min="2" max="2" width="12.140625" style="0" customWidth="1"/>
    <col min="3" max="3" width="47.28125" style="0" customWidth="1"/>
    <col min="4" max="4" width="12.8515625" style="49" customWidth="1"/>
    <col min="5" max="5" width="12.7109375" style="49" customWidth="1"/>
    <col min="6" max="6" width="11.8515625" style="59" customWidth="1"/>
  </cols>
  <sheetData>
    <row r="1" spans="1:3" ht="14.25">
      <c r="A1" s="813" t="s">
        <v>0</v>
      </c>
      <c r="B1" s="811"/>
      <c r="C1" s="811"/>
    </row>
    <row r="2" ht="0.75" customHeight="1"/>
    <row r="3" spans="1:3" ht="14.25">
      <c r="A3" s="813" t="s">
        <v>1</v>
      </c>
      <c r="B3" s="811"/>
      <c r="C3" s="811"/>
    </row>
    <row r="4" ht="0.75" customHeight="1"/>
    <row r="5" spans="1:3" ht="12.75" customHeight="1">
      <c r="A5" s="813" t="s">
        <v>2</v>
      </c>
      <c r="B5" s="811"/>
      <c r="C5" s="811"/>
    </row>
    <row r="6" ht="0.75" customHeight="1"/>
    <row r="7" spans="1:3" ht="12.75" customHeight="1">
      <c r="A7" s="813" t="s">
        <v>3</v>
      </c>
      <c r="B7" s="811"/>
      <c r="C7" s="811"/>
    </row>
    <row r="8" ht="0.75" customHeight="1"/>
    <row r="9" spans="1:3" ht="12.75" customHeight="1">
      <c r="A9" s="813" t="s">
        <v>4</v>
      </c>
      <c r="B9" s="811"/>
      <c r="C9" s="811"/>
    </row>
    <row r="10" ht="8.25" customHeight="1"/>
    <row r="11" spans="1:3" ht="19.5" customHeight="1">
      <c r="A11" s="810" t="s">
        <v>315</v>
      </c>
      <c r="B11" s="811"/>
      <c r="C11" s="811"/>
    </row>
    <row r="12" ht="1.5" customHeight="1"/>
    <row r="13" spans="1:3" ht="34.5" customHeight="1">
      <c r="A13" s="812" t="s">
        <v>323</v>
      </c>
      <c r="B13" s="811"/>
      <c r="C13" s="811"/>
    </row>
    <row r="14" ht="8.25" customHeight="1"/>
    <row r="15" ht="18.75" customHeight="1"/>
    <row r="16" spans="1:6" ht="14.25" customHeight="1">
      <c r="A16" s="36" t="s">
        <v>5</v>
      </c>
      <c r="B16" s="36" t="s">
        <v>6</v>
      </c>
      <c r="C16" s="36" t="s">
        <v>7</v>
      </c>
      <c r="D16" s="55" t="s">
        <v>326</v>
      </c>
      <c r="E16" s="55" t="s">
        <v>327</v>
      </c>
      <c r="F16" s="56" t="s">
        <v>328</v>
      </c>
    </row>
    <row r="17" spans="1:6" ht="14.25">
      <c r="A17" s="39" t="s">
        <v>1</v>
      </c>
      <c r="B17" s="39" t="s">
        <v>1</v>
      </c>
      <c r="C17" s="40" t="s">
        <v>10</v>
      </c>
      <c r="D17" s="50">
        <f>D18+D21+D28+D33+D35+D41</f>
        <v>29787604</v>
      </c>
      <c r="E17" s="50">
        <f>E18+E21+E28+E33+E35+E41</f>
        <v>28657765.56</v>
      </c>
      <c r="F17" s="57">
        <f>E17/D17*100</f>
        <v>96.20701806026426</v>
      </c>
    </row>
    <row r="18" spans="1:6" ht="14.25">
      <c r="A18" s="41" t="s">
        <v>11</v>
      </c>
      <c r="B18" s="41" t="s">
        <v>12</v>
      </c>
      <c r="C18" s="42" t="s">
        <v>13</v>
      </c>
      <c r="D18" s="51">
        <f>D19+D20</f>
        <v>11632739</v>
      </c>
      <c r="E18" s="51">
        <f>E19+E20</f>
        <v>9864768.08</v>
      </c>
      <c r="F18" s="58">
        <f>E18/D18*100</f>
        <v>84.80176577502513</v>
      </c>
    </row>
    <row r="19" spans="1:6" ht="14.25">
      <c r="A19" s="43" t="s">
        <v>14</v>
      </c>
      <c r="B19" s="43" t="s">
        <v>15</v>
      </c>
      <c r="C19" s="44" t="s">
        <v>16</v>
      </c>
      <c r="D19" s="52">
        <v>8863750</v>
      </c>
      <c r="E19" s="52">
        <v>7172127.08</v>
      </c>
      <c r="F19" s="56">
        <f>E19/D19*100</f>
        <v>80.91526814271613</v>
      </c>
    </row>
    <row r="20" spans="1:6" ht="14.25">
      <c r="A20" s="43"/>
      <c r="B20" s="43">
        <v>9221</v>
      </c>
      <c r="C20" s="44" t="s">
        <v>324</v>
      </c>
      <c r="D20" s="52">
        <v>2768989</v>
      </c>
      <c r="E20" s="52">
        <v>2692641</v>
      </c>
      <c r="F20" s="56">
        <f aca="true" t="shared" si="0" ref="F20:F44">E20/D20*100</f>
        <v>97.24274816548566</v>
      </c>
    </row>
    <row r="21" spans="1:6" s="62" customFormat="1" ht="14.25">
      <c r="A21" s="41" t="s">
        <v>11</v>
      </c>
      <c r="B21" s="41" t="s">
        <v>17</v>
      </c>
      <c r="C21" s="42" t="s">
        <v>18</v>
      </c>
      <c r="D21" s="60">
        <f>SUM(D22:D27)</f>
        <v>16759720</v>
      </c>
      <c r="E21" s="60">
        <f>SUM(E22:E27)</f>
        <v>17457054.32</v>
      </c>
      <c r="F21" s="61">
        <f t="shared" si="0"/>
        <v>104.16077547834928</v>
      </c>
    </row>
    <row r="22" spans="1:6" ht="14.25">
      <c r="A22" s="43" t="s">
        <v>19</v>
      </c>
      <c r="B22" s="43" t="s">
        <v>20</v>
      </c>
      <c r="C22" s="44" t="s">
        <v>21</v>
      </c>
      <c r="D22" s="52">
        <v>200</v>
      </c>
      <c r="E22" s="52">
        <v>255.55</v>
      </c>
      <c r="F22" s="56">
        <f t="shared" si="0"/>
        <v>127.77500000000002</v>
      </c>
    </row>
    <row r="23" spans="1:6" ht="14.25">
      <c r="A23" s="43" t="s">
        <v>22</v>
      </c>
      <c r="B23" s="43" t="s">
        <v>23</v>
      </c>
      <c r="C23" s="44" t="s">
        <v>24</v>
      </c>
      <c r="D23" s="52">
        <v>9000</v>
      </c>
      <c r="E23" s="52">
        <v>5450.49</v>
      </c>
      <c r="F23" s="56">
        <f t="shared" si="0"/>
        <v>60.561</v>
      </c>
    </row>
    <row r="24" spans="1:6" ht="14.25">
      <c r="A24" s="43" t="s">
        <v>25</v>
      </c>
      <c r="B24" s="43" t="s">
        <v>26</v>
      </c>
      <c r="C24" s="44" t="s">
        <v>27</v>
      </c>
      <c r="D24" s="52">
        <v>746932</v>
      </c>
      <c r="E24" s="52">
        <v>870578.5</v>
      </c>
      <c r="F24" s="56">
        <f t="shared" si="0"/>
        <v>116.5539165546529</v>
      </c>
    </row>
    <row r="25" spans="1:6" ht="14.25">
      <c r="A25" s="43" t="s">
        <v>28</v>
      </c>
      <c r="B25" s="43" t="s">
        <v>29</v>
      </c>
      <c r="C25" s="44" t="s">
        <v>30</v>
      </c>
      <c r="D25" s="52">
        <v>15772542</v>
      </c>
      <c r="E25" s="52">
        <v>16580231.73</v>
      </c>
      <c r="F25" s="56">
        <f t="shared" si="0"/>
        <v>105.12085959257551</v>
      </c>
    </row>
    <row r="26" spans="1:6" ht="14.25">
      <c r="A26" s="43"/>
      <c r="B26" s="43">
        <v>9221</v>
      </c>
      <c r="C26" s="44" t="s">
        <v>325</v>
      </c>
      <c r="D26" s="52">
        <v>231046</v>
      </c>
      <c r="E26" s="52">
        <v>0</v>
      </c>
      <c r="F26" s="56">
        <f t="shared" si="0"/>
        <v>0</v>
      </c>
    </row>
    <row r="27" spans="1:6" ht="14.25">
      <c r="A27" s="43" t="s">
        <v>31</v>
      </c>
      <c r="B27" s="43" t="s">
        <v>32</v>
      </c>
      <c r="C27" s="44" t="s">
        <v>33</v>
      </c>
      <c r="D27" s="52">
        <v>0</v>
      </c>
      <c r="E27" s="52">
        <v>538.05</v>
      </c>
      <c r="F27" s="56">
        <v>0</v>
      </c>
    </row>
    <row r="28" spans="1:6" s="62" customFormat="1" ht="14.25">
      <c r="A28" s="41" t="s">
        <v>11</v>
      </c>
      <c r="B28" s="41" t="s">
        <v>34</v>
      </c>
      <c r="C28" s="42" t="s">
        <v>35</v>
      </c>
      <c r="D28" s="60">
        <f>SUM(D29:D32)</f>
        <v>990056</v>
      </c>
      <c r="E28" s="60">
        <f>SUM(E29:E32)</f>
        <v>1022070.5599999999</v>
      </c>
      <c r="F28" s="61">
        <f t="shared" si="0"/>
        <v>103.23361102806305</v>
      </c>
    </row>
    <row r="29" spans="1:6" ht="14.25">
      <c r="A29" s="43" t="s">
        <v>36</v>
      </c>
      <c r="B29" s="43" t="s">
        <v>37</v>
      </c>
      <c r="C29" s="44" t="s">
        <v>38</v>
      </c>
      <c r="D29" s="52">
        <v>587711</v>
      </c>
      <c r="E29" s="52">
        <v>621435.32</v>
      </c>
      <c r="F29" s="56">
        <f t="shared" si="0"/>
        <v>105.73824890124568</v>
      </c>
    </row>
    <row r="30" spans="1:6" ht="20.25">
      <c r="A30" s="43" t="s">
        <v>39</v>
      </c>
      <c r="B30" s="43" t="s">
        <v>40</v>
      </c>
      <c r="C30" s="44" t="s">
        <v>41</v>
      </c>
      <c r="D30" s="52">
        <v>312345</v>
      </c>
      <c r="E30" s="52">
        <v>341755.08</v>
      </c>
      <c r="F30" s="56">
        <f t="shared" si="0"/>
        <v>109.41589588435865</v>
      </c>
    </row>
    <row r="31" spans="1:6" ht="20.25">
      <c r="A31" s="43" t="s">
        <v>42</v>
      </c>
      <c r="B31" s="43" t="s">
        <v>43</v>
      </c>
      <c r="C31" s="44" t="s">
        <v>44</v>
      </c>
      <c r="D31" s="52">
        <v>0</v>
      </c>
      <c r="E31" s="52">
        <v>0</v>
      </c>
      <c r="F31" s="56">
        <v>0</v>
      </c>
    </row>
    <row r="32" spans="1:6" ht="14.25">
      <c r="A32" s="43" t="s">
        <v>45</v>
      </c>
      <c r="B32" s="43" t="s">
        <v>46</v>
      </c>
      <c r="C32" s="44" t="s">
        <v>47</v>
      </c>
      <c r="D32" s="52">
        <v>90000</v>
      </c>
      <c r="E32" s="52">
        <v>58880.16</v>
      </c>
      <c r="F32" s="56">
        <f t="shared" si="0"/>
        <v>65.4224</v>
      </c>
    </row>
    <row r="33" spans="1:6" s="62" customFormat="1" ht="14.25">
      <c r="A33" s="41" t="s">
        <v>11</v>
      </c>
      <c r="B33" s="41" t="s">
        <v>48</v>
      </c>
      <c r="C33" s="42" t="s">
        <v>49</v>
      </c>
      <c r="D33" s="60">
        <f>D34</f>
        <v>25000</v>
      </c>
      <c r="E33" s="60">
        <f>E34</f>
        <v>6403</v>
      </c>
      <c r="F33" s="61">
        <f t="shared" si="0"/>
        <v>25.612000000000002</v>
      </c>
    </row>
    <row r="34" spans="1:6" ht="14.25">
      <c r="A34" s="43" t="s">
        <v>50</v>
      </c>
      <c r="B34" s="43" t="s">
        <v>51</v>
      </c>
      <c r="C34" s="44" t="s">
        <v>52</v>
      </c>
      <c r="D34" s="52">
        <v>25000</v>
      </c>
      <c r="E34" s="52">
        <v>6403</v>
      </c>
      <c r="F34" s="56">
        <f t="shared" si="0"/>
        <v>25.612000000000002</v>
      </c>
    </row>
    <row r="35" spans="1:6" s="62" customFormat="1" ht="14.25">
      <c r="A35" s="41" t="s">
        <v>11</v>
      </c>
      <c r="B35" s="41" t="s">
        <v>53</v>
      </c>
      <c r="C35" s="42" t="s">
        <v>54</v>
      </c>
      <c r="D35" s="60">
        <f>SUM(D36:D40)</f>
        <v>104650</v>
      </c>
      <c r="E35" s="60">
        <f>SUM(E36:E40)</f>
        <v>66650</v>
      </c>
      <c r="F35" s="61">
        <f t="shared" si="0"/>
        <v>63.68848542761586</v>
      </c>
    </row>
    <row r="36" spans="1:6" ht="14.25">
      <c r="A36" s="43" t="s">
        <v>55</v>
      </c>
      <c r="B36" s="43" t="s">
        <v>26</v>
      </c>
      <c r="C36" s="44" t="s">
        <v>27</v>
      </c>
      <c r="D36" s="52">
        <v>28000</v>
      </c>
      <c r="E36" s="52">
        <v>0</v>
      </c>
      <c r="F36" s="56">
        <f t="shared" si="0"/>
        <v>0</v>
      </c>
    </row>
    <row r="37" spans="1:6" ht="14.25">
      <c r="A37" s="43" t="s">
        <v>56</v>
      </c>
      <c r="B37" s="43" t="s">
        <v>57</v>
      </c>
      <c r="C37" s="44" t="s">
        <v>58</v>
      </c>
      <c r="D37" s="52">
        <v>1050</v>
      </c>
      <c r="E37" s="52">
        <v>1050</v>
      </c>
      <c r="F37" s="56">
        <f t="shared" si="0"/>
        <v>100</v>
      </c>
    </row>
    <row r="38" spans="1:6" ht="14.25">
      <c r="A38" s="43" t="s">
        <v>59</v>
      </c>
      <c r="B38" s="43" t="s">
        <v>60</v>
      </c>
      <c r="C38" s="44" t="s">
        <v>61</v>
      </c>
      <c r="D38" s="52">
        <v>65600</v>
      </c>
      <c r="E38" s="52">
        <v>65600</v>
      </c>
      <c r="F38" s="56">
        <f t="shared" si="0"/>
        <v>100</v>
      </c>
    </row>
    <row r="39" spans="1:6" ht="14.25">
      <c r="A39" s="43" t="s">
        <v>62</v>
      </c>
      <c r="B39" s="43" t="s">
        <v>63</v>
      </c>
      <c r="C39" s="44" t="s">
        <v>64</v>
      </c>
      <c r="D39" s="52">
        <v>0</v>
      </c>
      <c r="E39" s="52">
        <v>0</v>
      </c>
      <c r="F39" s="56">
        <v>0</v>
      </c>
    </row>
    <row r="40" spans="1:6" ht="14.25">
      <c r="A40" s="43" t="s">
        <v>65</v>
      </c>
      <c r="B40" s="43" t="s">
        <v>66</v>
      </c>
      <c r="C40" s="44" t="s">
        <v>67</v>
      </c>
      <c r="D40" s="52">
        <v>10000</v>
      </c>
      <c r="E40" s="52">
        <v>0</v>
      </c>
      <c r="F40" s="56">
        <f t="shared" si="0"/>
        <v>0</v>
      </c>
    </row>
    <row r="41" spans="1:32" s="64" customFormat="1" ht="14.25">
      <c r="A41" s="54" t="s">
        <v>309</v>
      </c>
      <c r="B41" s="54"/>
      <c r="C41" s="54" t="s">
        <v>311</v>
      </c>
      <c r="D41" s="60">
        <f>SUM(D42:D44)</f>
        <v>275439</v>
      </c>
      <c r="E41" s="60">
        <f>SUM(E42:E44)</f>
        <v>240819.6</v>
      </c>
      <c r="F41" s="61">
        <f t="shared" si="0"/>
        <v>87.43119166131159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2" s="19" customFormat="1" ht="14.25">
      <c r="A42" s="45"/>
      <c r="B42" s="46">
        <v>6711</v>
      </c>
      <c r="C42" s="45" t="s">
        <v>313</v>
      </c>
      <c r="D42" s="53">
        <v>46000</v>
      </c>
      <c r="E42" s="53">
        <v>11380.6</v>
      </c>
      <c r="F42" s="56">
        <f t="shared" si="0"/>
        <v>24.7404347826087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s="19" customFormat="1" ht="14.25">
      <c r="A43" s="45"/>
      <c r="B43" s="46">
        <v>6711</v>
      </c>
      <c r="C43" s="45" t="s">
        <v>312</v>
      </c>
      <c r="D43" s="53">
        <v>140486</v>
      </c>
      <c r="E43" s="53">
        <v>140485.97</v>
      </c>
      <c r="F43" s="56">
        <f t="shared" si="0"/>
        <v>99.99997864555898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2" ht="14.25">
      <c r="A44" s="38"/>
      <c r="B44" s="47">
        <v>6712</v>
      </c>
      <c r="C44" s="45" t="s">
        <v>314</v>
      </c>
      <c r="D44" s="52">
        <v>88953</v>
      </c>
      <c r="E44" s="52">
        <v>88953.03</v>
      </c>
      <c r="F44" s="56">
        <f t="shared" si="0"/>
        <v>100.00003372567537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7:32" ht="14.25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7:32" ht="14.25"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</sheetData>
  <sheetProtection/>
  <mergeCells count="7">
    <mergeCell ref="A11:C11"/>
    <mergeCell ref="A13:C13"/>
    <mergeCell ref="A1:C1"/>
    <mergeCell ref="A3:C3"/>
    <mergeCell ref="A5:C5"/>
    <mergeCell ref="A7:C7"/>
    <mergeCell ref="A9:C9"/>
  </mergeCells>
  <printOptions/>
  <pageMargins left="0.393700787401575" right="0.196850393700787" top="0.393700787401575" bottom="0.639763779527559" header="0.393700787401575" footer="0.393700787401575"/>
  <pageSetup horizontalDpi="300" verticalDpi="300" orientation="portrait" paperSize="9" scale="84" r:id="rId1"/>
  <headerFooter alignWithMargins="0">
    <oddFooter>&amp;L&amp;"Arial,Regular"&amp;8 LC147RP-IRP &amp;C&amp;"Arial,Regular"&amp;8Stranica &amp;P od &amp;N &amp;R&amp;"Arial,Regular"&amp;8 *Obrada LC*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I148"/>
  <sheetViews>
    <sheetView zoomScalePageLayoutView="0" workbookViewId="0" topLeftCell="A1">
      <selection activeCell="I101" sqref="I101"/>
    </sheetView>
  </sheetViews>
  <sheetFormatPr defaultColWidth="9.140625" defaultRowHeight="15"/>
  <cols>
    <col min="1" max="1" width="10.8515625" style="0" customWidth="1"/>
    <col min="2" max="2" width="12.140625" style="0" customWidth="1"/>
    <col min="3" max="3" width="47.28125" style="0" customWidth="1"/>
    <col min="4" max="5" width="14.8515625" style="0" customWidth="1"/>
    <col min="6" max="6" width="2.7109375" style="0" customWidth="1"/>
  </cols>
  <sheetData>
    <row r="1" ht="2.25" customHeight="1"/>
    <row r="2" spans="1:5" ht="14.25">
      <c r="A2" s="1" t="s">
        <v>5</v>
      </c>
      <c r="B2" s="1" t="s">
        <v>6</v>
      </c>
      <c r="C2" s="1" t="s">
        <v>68</v>
      </c>
      <c r="D2" s="20" t="s">
        <v>8</v>
      </c>
      <c r="E2" s="20" t="s">
        <v>9</v>
      </c>
    </row>
    <row r="3" spans="1:5" ht="14.25">
      <c r="A3" s="2" t="s">
        <v>1</v>
      </c>
      <c r="B3" s="2" t="s">
        <v>1</v>
      </c>
      <c r="C3" s="3" t="s">
        <v>69</v>
      </c>
      <c r="D3" s="23">
        <f>D4+D51+D92+D125+D128+D137</f>
        <v>29787604</v>
      </c>
      <c r="E3" s="23">
        <f>SUM(E4+E51+E92+E125+E128+E137)</f>
        <v>20746716.599999998</v>
      </c>
    </row>
    <row r="4" spans="1:5" ht="14.25">
      <c r="A4" s="4" t="s">
        <v>11</v>
      </c>
      <c r="B4" s="4" t="s">
        <v>12</v>
      </c>
      <c r="C4" s="5" t="s">
        <v>13</v>
      </c>
      <c r="D4" s="22">
        <f>SUM(D5:D50)</f>
        <v>11632739</v>
      </c>
      <c r="E4" s="22">
        <f>SUM(E5:E50)</f>
        <v>9864767.799999997</v>
      </c>
    </row>
    <row r="5" spans="1:5" ht="14.25">
      <c r="A5" s="6" t="s">
        <v>113</v>
      </c>
      <c r="B5" s="6" t="s">
        <v>70</v>
      </c>
      <c r="C5" s="7" t="s">
        <v>114</v>
      </c>
      <c r="D5" s="21">
        <v>2683256</v>
      </c>
      <c r="E5" s="21">
        <v>2639345.88</v>
      </c>
    </row>
    <row r="6" spans="1:5" ht="14.25">
      <c r="A6" s="6" t="s">
        <v>115</v>
      </c>
      <c r="B6" s="6" t="s">
        <v>71</v>
      </c>
      <c r="C6" s="7" t="s">
        <v>116</v>
      </c>
      <c r="D6" s="21">
        <v>140056</v>
      </c>
      <c r="E6" s="21">
        <v>141750.9</v>
      </c>
    </row>
    <row r="7" spans="1:5" ht="14.25">
      <c r="A7" s="6" t="s">
        <v>316</v>
      </c>
      <c r="B7" s="6">
        <v>3114</v>
      </c>
      <c r="C7" s="7" t="s">
        <v>252</v>
      </c>
      <c r="D7" s="21">
        <v>5000</v>
      </c>
      <c r="E7" s="25">
        <v>0</v>
      </c>
    </row>
    <row r="8" spans="1:5" ht="14.25">
      <c r="A8" s="6" t="s">
        <v>117</v>
      </c>
      <c r="B8" s="6" t="s">
        <v>75</v>
      </c>
      <c r="C8" s="7" t="s">
        <v>118</v>
      </c>
      <c r="D8" s="21">
        <v>444783</v>
      </c>
      <c r="E8" s="24">
        <v>459512.5</v>
      </c>
    </row>
    <row r="9" spans="1:5" ht="14.25">
      <c r="A9" s="6" t="s">
        <v>119</v>
      </c>
      <c r="B9" s="6" t="s">
        <v>76</v>
      </c>
      <c r="C9" s="7" t="s">
        <v>120</v>
      </c>
      <c r="D9" s="21">
        <v>0</v>
      </c>
      <c r="E9" s="24">
        <v>304.13</v>
      </c>
    </row>
    <row r="10" spans="1:5" ht="14.25">
      <c r="A10" s="6" t="s">
        <v>121</v>
      </c>
      <c r="B10" s="6" t="s">
        <v>72</v>
      </c>
      <c r="C10" s="7" t="s">
        <v>74</v>
      </c>
      <c r="D10" s="21">
        <v>263481</v>
      </c>
      <c r="E10" s="21">
        <v>219482.42</v>
      </c>
    </row>
    <row r="11" spans="1:5" ht="14.25">
      <c r="A11" s="6" t="s">
        <v>122</v>
      </c>
      <c r="B11" s="6" t="s">
        <v>77</v>
      </c>
      <c r="C11" s="7" t="s">
        <v>123</v>
      </c>
      <c r="D11" s="21">
        <v>41540</v>
      </c>
      <c r="E11" s="25">
        <v>37710.9</v>
      </c>
    </row>
    <row r="12" spans="1:5" ht="14.25">
      <c r="A12" s="6" t="s">
        <v>124</v>
      </c>
      <c r="B12" s="6" t="s">
        <v>78</v>
      </c>
      <c r="C12" s="7" t="s">
        <v>125</v>
      </c>
      <c r="D12" s="21">
        <v>56020</v>
      </c>
      <c r="E12" s="24">
        <v>58248.48</v>
      </c>
    </row>
    <row r="13" spans="1:5" ht="14.25">
      <c r="A13" s="6" t="s">
        <v>126</v>
      </c>
      <c r="B13" s="6" t="s">
        <v>79</v>
      </c>
      <c r="C13" s="7" t="s">
        <v>127</v>
      </c>
      <c r="D13" s="21">
        <v>50400</v>
      </c>
      <c r="E13" s="25">
        <v>51082.19</v>
      </c>
    </row>
    <row r="14" spans="1:5" ht="14.25">
      <c r="A14" s="6" t="s">
        <v>128</v>
      </c>
      <c r="B14" s="6" t="s">
        <v>80</v>
      </c>
      <c r="C14" s="7" t="s">
        <v>129</v>
      </c>
      <c r="D14" s="21">
        <v>269786</v>
      </c>
      <c r="E14" s="21">
        <v>128354.63</v>
      </c>
    </row>
    <row r="15" spans="1:5" ht="14.25">
      <c r="A15" s="6" t="s">
        <v>130</v>
      </c>
      <c r="B15" s="6" t="s">
        <v>81</v>
      </c>
      <c r="C15" s="7" t="s">
        <v>131</v>
      </c>
      <c r="D15" s="21">
        <v>4224392</v>
      </c>
      <c r="E15" s="24">
        <v>3843014.53</v>
      </c>
    </row>
    <row r="16" spans="1:5" ht="14.25">
      <c r="A16" s="6" t="s">
        <v>132</v>
      </c>
      <c r="B16" s="6" t="s">
        <v>133</v>
      </c>
      <c r="C16" s="7" t="s">
        <v>134</v>
      </c>
      <c r="D16" s="21">
        <v>0</v>
      </c>
      <c r="E16" s="21">
        <v>0</v>
      </c>
    </row>
    <row r="17" spans="1:5" ht="14.25">
      <c r="A17" s="6" t="s">
        <v>135</v>
      </c>
      <c r="B17" s="6" t="s">
        <v>82</v>
      </c>
      <c r="C17" s="7" t="s">
        <v>136</v>
      </c>
      <c r="D17" s="21">
        <v>487375</v>
      </c>
      <c r="E17" s="21">
        <v>370758.46</v>
      </c>
    </row>
    <row r="18" spans="1:5" ht="14.25">
      <c r="A18" s="6" t="s">
        <v>137</v>
      </c>
      <c r="B18" s="6" t="s">
        <v>83</v>
      </c>
      <c r="C18" s="7" t="s">
        <v>138</v>
      </c>
      <c r="D18" s="21">
        <v>32548</v>
      </c>
      <c r="E18" s="21">
        <v>18674.64</v>
      </c>
    </row>
    <row r="19" spans="1:5" ht="14.25">
      <c r="A19" s="6" t="s">
        <v>139</v>
      </c>
      <c r="B19" s="6" t="s">
        <v>84</v>
      </c>
      <c r="C19" s="7" t="s">
        <v>140</v>
      </c>
      <c r="D19" s="21">
        <v>84778</v>
      </c>
      <c r="E19" s="21">
        <v>48811.67</v>
      </c>
    </row>
    <row r="20" spans="1:5" ht="14.25">
      <c r="A20" s="6" t="s">
        <v>141</v>
      </c>
      <c r="B20" s="6" t="s">
        <v>85</v>
      </c>
      <c r="C20" s="7" t="s">
        <v>142</v>
      </c>
      <c r="D20" s="21">
        <v>83970</v>
      </c>
      <c r="E20" s="21">
        <v>22257.37</v>
      </c>
    </row>
    <row r="21" spans="1:5" ht="14.25">
      <c r="A21" s="6" t="s">
        <v>143</v>
      </c>
      <c r="B21" s="6" t="s">
        <v>86</v>
      </c>
      <c r="C21" s="7" t="s">
        <v>144</v>
      </c>
      <c r="D21" s="21">
        <v>91950</v>
      </c>
      <c r="E21" s="24">
        <v>107082.42</v>
      </c>
    </row>
    <row r="22" spans="1:5" ht="14.25">
      <c r="A22" s="6" t="s">
        <v>145</v>
      </c>
      <c r="B22" s="6" t="s">
        <v>87</v>
      </c>
      <c r="C22" s="7" t="s">
        <v>146</v>
      </c>
      <c r="D22" s="21">
        <v>151573</v>
      </c>
      <c r="E22" s="24">
        <v>129193.77</v>
      </c>
    </row>
    <row r="23" spans="1:5" ht="14.25">
      <c r="A23" s="6" t="s">
        <v>147</v>
      </c>
      <c r="B23" s="6" t="s">
        <v>88</v>
      </c>
      <c r="C23" s="7" t="s">
        <v>148</v>
      </c>
      <c r="D23" s="21">
        <v>33375</v>
      </c>
      <c r="E23" s="24">
        <v>28765.03</v>
      </c>
    </row>
    <row r="24" spans="1:5" ht="14.25">
      <c r="A24" s="6" t="s">
        <v>149</v>
      </c>
      <c r="B24" s="6" t="s">
        <v>89</v>
      </c>
      <c r="C24" s="7" t="s">
        <v>150</v>
      </c>
      <c r="D24" s="21">
        <v>177975</v>
      </c>
      <c r="E24" s="21">
        <v>107757.25</v>
      </c>
    </row>
    <row r="25" spans="1:5" ht="14.25">
      <c r="A25" s="6" t="s">
        <v>151</v>
      </c>
      <c r="B25" s="6" t="s">
        <v>90</v>
      </c>
      <c r="C25" s="7" t="s">
        <v>152</v>
      </c>
      <c r="D25" s="21">
        <v>160000</v>
      </c>
      <c r="E25" s="21">
        <v>92014.38</v>
      </c>
    </row>
    <row r="26" spans="1:5" ht="14.25">
      <c r="A26" s="6" t="s">
        <v>153</v>
      </c>
      <c r="B26" s="6" t="s">
        <v>91</v>
      </c>
      <c r="C26" s="7" t="s">
        <v>154</v>
      </c>
      <c r="D26" s="21">
        <v>542250</v>
      </c>
      <c r="E26" s="21">
        <v>509732.12</v>
      </c>
    </row>
    <row r="27" spans="1:5" ht="14.25">
      <c r="A27" s="6" t="s">
        <v>155</v>
      </c>
      <c r="B27" s="6" t="s">
        <v>92</v>
      </c>
      <c r="C27" s="7" t="s">
        <v>156</v>
      </c>
      <c r="D27" s="21">
        <v>150550</v>
      </c>
      <c r="E27" s="21">
        <v>108780.53</v>
      </c>
    </row>
    <row r="28" spans="1:5" ht="14.25">
      <c r="A28" s="6" t="s">
        <v>157</v>
      </c>
      <c r="B28" s="6" t="s">
        <v>93</v>
      </c>
      <c r="C28" s="7" t="s">
        <v>158</v>
      </c>
      <c r="D28" s="21">
        <v>90523</v>
      </c>
      <c r="E28" s="21">
        <v>85052.91</v>
      </c>
    </row>
    <row r="29" spans="1:5" ht="14.25">
      <c r="A29" s="6" t="s">
        <v>159</v>
      </c>
      <c r="B29" s="6" t="s">
        <v>94</v>
      </c>
      <c r="C29" s="7" t="s">
        <v>160</v>
      </c>
      <c r="D29" s="21">
        <v>143398</v>
      </c>
      <c r="E29" s="21">
        <v>86284.16</v>
      </c>
    </row>
    <row r="30" spans="1:5" ht="14.25">
      <c r="A30" s="6" t="s">
        <v>161</v>
      </c>
      <c r="B30" s="6" t="s">
        <v>162</v>
      </c>
      <c r="C30" s="7" t="s">
        <v>163</v>
      </c>
      <c r="D30" s="21">
        <v>0</v>
      </c>
      <c r="E30" s="21">
        <v>0</v>
      </c>
    </row>
    <row r="31" spans="1:5" ht="14.25">
      <c r="A31" s="6" t="s">
        <v>164</v>
      </c>
      <c r="B31" s="6" t="s">
        <v>95</v>
      </c>
      <c r="C31" s="7" t="s">
        <v>165</v>
      </c>
      <c r="D31" s="21">
        <v>67359</v>
      </c>
      <c r="E31" s="21">
        <v>67111.09</v>
      </c>
    </row>
    <row r="32" spans="1:5" ht="14.25">
      <c r="A32" s="6" t="s">
        <v>166</v>
      </c>
      <c r="B32" s="6" t="s">
        <v>96</v>
      </c>
      <c r="C32" s="7" t="s">
        <v>97</v>
      </c>
      <c r="D32" s="21">
        <v>25000</v>
      </c>
      <c r="E32" s="21">
        <v>27268.24</v>
      </c>
    </row>
    <row r="33" spans="1:5" ht="14.25">
      <c r="A33" s="6" t="s">
        <v>167</v>
      </c>
      <c r="B33" s="6" t="s">
        <v>98</v>
      </c>
      <c r="C33" s="7" t="s">
        <v>168</v>
      </c>
      <c r="D33" s="21">
        <v>20042</v>
      </c>
      <c r="E33" s="21">
        <v>11066.48</v>
      </c>
    </row>
    <row r="34" spans="1:5" ht="14.25">
      <c r="A34" s="6" t="s">
        <v>169</v>
      </c>
      <c r="B34" s="6" t="s">
        <v>99</v>
      </c>
      <c r="C34" s="7" t="s">
        <v>170</v>
      </c>
      <c r="D34" s="21">
        <v>12000</v>
      </c>
      <c r="E34" s="21">
        <v>10857</v>
      </c>
    </row>
    <row r="35" spans="1:5" ht="14.25">
      <c r="A35" s="6" t="s">
        <v>171</v>
      </c>
      <c r="B35" s="6" t="s">
        <v>100</v>
      </c>
      <c r="C35" s="7" t="s">
        <v>172</v>
      </c>
      <c r="D35" s="21">
        <v>19612</v>
      </c>
      <c r="E35" s="21">
        <v>13375.3</v>
      </c>
    </row>
    <row r="36" spans="1:5" ht="14.25">
      <c r="A36" s="6" t="s">
        <v>317</v>
      </c>
      <c r="B36" s="6">
        <v>3296</v>
      </c>
      <c r="C36" s="7" t="s">
        <v>302</v>
      </c>
      <c r="D36" s="21">
        <v>12000</v>
      </c>
      <c r="E36" s="25">
        <v>8437.49</v>
      </c>
    </row>
    <row r="37" spans="1:5" ht="14.25">
      <c r="A37" s="6" t="s">
        <v>173</v>
      </c>
      <c r="B37" s="6" t="s">
        <v>101</v>
      </c>
      <c r="C37" s="7" t="s">
        <v>174</v>
      </c>
      <c r="D37" s="21">
        <v>750</v>
      </c>
      <c r="E37" s="24">
        <v>7182.52</v>
      </c>
    </row>
    <row r="38" spans="1:5" ht="14.25">
      <c r="A38" s="6" t="s">
        <v>175</v>
      </c>
      <c r="B38" s="6" t="s">
        <v>102</v>
      </c>
      <c r="C38" s="7" t="s">
        <v>176</v>
      </c>
      <c r="D38" s="21">
        <v>26000</v>
      </c>
      <c r="E38" s="21">
        <v>16906.72</v>
      </c>
    </row>
    <row r="39" spans="1:5" ht="14.25">
      <c r="A39" s="6" t="s">
        <v>177</v>
      </c>
      <c r="B39" s="6" t="s">
        <v>103</v>
      </c>
      <c r="C39" s="7" t="s">
        <v>112</v>
      </c>
      <c r="D39" s="21">
        <v>16950</v>
      </c>
      <c r="E39" s="21">
        <v>7133.95</v>
      </c>
    </row>
    <row r="40" spans="1:5" ht="14.25">
      <c r="A40" s="6" t="s">
        <v>178</v>
      </c>
      <c r="B40" s="6" t="s">
        <v>105</v>
      </c>
      <c r="C40" s="7" t="s">
        <v>179</v>
      </c>
      <c r="D40" s="21">
        <v>0</v>
      </c>
      <c r="E40" s="25">
        <v>0</v>
      </c>
    </row>
    <row r="41" spans="1:5" ht="14.25">
      <c r="A41" s="6" t="s">
        <v>180</v>
      </c>
      <c r="B41" s="6" t="s">
        <v>104</v>
      </c>
      <c r="C41" s="7" t="s">
        <v>181</v>
      </c>
      <c r="D41" s="21">
        <v>0</v>
      </c>
      <c r="E41" s="21">
        <v>0</v>
      </c>
    </row>
    <row r="42" spans="1:5" ht="14.25">
      <c r="A42" s="6" t="s">
        <v>182</v>
      </c>
      <c r="B42" s="6" t="s">
        <v>183</v>
      </c>
      <c r="C42" s="7" t="s">
        <v>184</v>
      </c>
      <c r="D42" s="21">
        <v>62500</v>
      </c>
      <c r="E42" s="21">
        <v>0</v>
      </c>
    </row>
    <row r="43" spans="1:5" ht="14.25">
      <c r="A43" s="6" t="s">
        <v>185</v>
      </c>
      <c r="B43" s="6" t="s">
        <v>106</v>
      </c>
      <c r="C43" s="7" t="s">
        <v>186</v>
      </c>
      <c r="D43" s="21">
        <v>216394</v>
      </c>
      <c r="E43" s="21">
        <v>142924.04</v>
      </c>
    </row>
    <row r="44" spans="1:5" ht="14.25">
      <c r="A44" s="6" t="s">
        <v>187</v>
      </c>
      <c r="B44" s="6" t="s">
        <v>188</v>
      </c>
      <c r="C44" s="7" t="s">
        <v>189</v>
      </c>
      <c r="D44" s="21">
        <v>0</v>
      </c>
      <c r="E44" s="21">
        <v>0</v>
      </c>
    </row>
    <row r="45" spans="1:5" ht="14.25">
      <c r="A45" s="6" t="s">
        <v>190</v>
      </c>
      <c r="B45" s="6" t="s">
        <v>107</v>
      </c>
      <c r="C45" s="7" t="s">
        <v>191</v>
      </c>
      <c r="D45" s="21">
        <v>83250</v>
      </c>
      <c r="E45" s="21">
        <v>0</v>
      </c>
    </row>
    <row r="46" spans="1:5" ht="14.25">
      <c r="A46" s="6" t="s">
        <v>192</v>
      </c>
      <c r="B46" s="6" t="s">
        <v>108</v>
      </c>
      <c r="C46" s="7" t="s">
        <v>193</v>
      </c>
      <c r="D46" s="21">
        <v>387903</v>
      </c>
      <c r="E46" s="21">
        <v>87586.51</v>
      </c>
    </row>
    <row r="47" spans="1:5" ht="14.25">
      <c r="A47" s="6" t="s">
        <v>194</v>
      </c>
      <c r="B47" s="6" t="s">
        <v>109</v>
      </c>
      <c r="C47" s="7" t="s">
        <v>195</v>
      </c>
      <c r="D47" s="21">
        <v>28625</v>
      </c>
      <c r="E47" s="21">
        <v>4347.19</v>
      </c>
    </row>
    <row r="48" spans="1:5" ht="14.25">
      <c r="A48" s="6" t="s">
        <v>196</v>
      </c>
      <c r="B48" s="6" t="s">
        <v>110</v>
      </c>
      <c r="C48" s="7" t="s">
        <v>61</v>
      </c>
      <c r="D48" s="21">
        <v>166600</v>
      </c>
      <c r="E48" s="21">
        <v>166600</v>
      </c>
    </row>
    <row r="49" spans="1:5" ht="14.25">
      <c r="A49" s="6" t="s">
        <v>197</v>
      </c>
      <c r="B49" s="6" t="s">
        <v>198</v>
      </c>
      <c r="C49" s="7" t="s">
        <v>199</v>
      </c>
      <c r="D49" s="21">
        <v>0</v>
      </c>
      <c r="E49" s="21">
        <v>0</v>
      </c>
    </row>
    <row r="50" spans="1:5" ht="14.25">
      <c r="A50" s="6" t="s">
        <v>200</v>
      </c>
      <c r="B50" s="6" t="s">
        <v>111</v>
      </c>
      <c r="C50" s="7" t="s">
        <v>201</v>
      </c>
      <c r="D50" s="21">
        <v>78775</v>
      </c>
      <c r="E50" s="21">
        <v>0</v>
      </c>
    </row>
    <row r="51" spans="1:5" ht="14.25">
      <c r="A51" s="4" t="s">
        <v>11</v>
      </c>
      <c r="B51" s="4" t="s">
        <v>17</v>
      </c>
      <c r="C51" s="5" t="s">
        <v>18</v>
      </c>
      <c r="D51" s="22">
        <f>SUM(D52:D91)</f>
        <v>16759720</v>
      </c>
      <c r="E51" s="22">
        <f>SUM(E52:E91)</f>
        <v>9781832.750000002</v>
      </c>
    </row>
    <row r="52" spans="1:5" ht="14.25">
      <c r="A52" s="6" t="s">
        <v>202</v>
      </c>
      <c r="B52" s="6" t="s">
        <v>70</v>
      </c>
      <c r="C52" s="7" t="s">
        <v>114</v>
      </c>
      <c r="D52" s="21">
        <v>6926787</v>
      </c>
      <c r="E52" s="21">
        <v>6601628.86</v>
      </c>
    </row>
    <row r="53" spans="1:5" ht="14.25">
      <c r="A53" s="6" t="s">
        <v>203</v>
      </c>
      <c r="B53" s="6" t="s">
        <v>71</v>
      </c>
      <c r="C53" s="7" t="s">
        <v>116</v>
      </c>
      <c r="D53" s="21">
        <v>38000</v>
      </c>
      <c r="E53" s="21">
        <v>10119.49</v>
      </c>
    </row>
    <row r="54" spans="1:5" ht="14.25">
      <c r="A54" s="6" t="s">
        <v>251</v>
      </c>
      <c r="B54" s="6" t="s">
        <v>73</v>
      </c>
      <c r="C54" s="7" t="s">
        <v>252</v>
      </c>
      <c r="D54" s="21">
        <v>85000</v>
      </c>
      <c r="E54" s="21">
        <v>44923.41</v>
      </c>
    </row>
    <row r="55" spans="1:5" ht="14.25">
      <c r="A55" s="6" t="s">
        <v>204</v>
      </c>
      <c r="B55" s="6" t="s">
        <v>75</v>
      </c>
      <c r="C55" s="7" t="s">
        <v>118</v>
      </c>
      <c r="D55" s="21">
        <v>1163736</v>
      </c>
      <c r="E55" s="21">
        <v>1094129.93</v>
      </c>
    </row>
    <row r="56" spans="1:5" ht="14.25">
      <c r="A56" s="6" t="s">
        <v>205</v>
      </c>
      <c r="B56" s="6" t="s">
        <v>76</v>
      </c>
      <c r="C56" s="7" t="s">
        <v>206</v>
      </c>
      <c r="D56" s="21">
        <v>304</v>
      </c>
      <c r="E56" s="24">
        <v>0</v>
      </c>
    </row>
    <row r="57" spans="1:5" ht="14.25">
      <c r="A57" s="6" t="s">
        <v>207</v>
      </c>
      <c r="B57" s="6" t="s">
        <v>72</v>
      </c>
      <c r="C57" s="7" t="s">
        <v>74</v>
      </c>
      <c r="D57" s="21">
        <v>322525</v>
      </c>
      <c r="E57" s="21">
        <v>215839.8</v>
      </c>
    </row>
    <row r="58" spans="1:5" ht="14.25">
      <c r="A58" s="6" t="s">
        <v>208</v>
      </c>
      <c r="B58" s="6" t="s">
        <v>77</v>
      </c>
      <c r="C58" s="7" t="s">
        <v>209</v>
      </c>
      <c r="D58" s="21">
        <v>21000</v>
      </c>
      <c r="E58" s="21">
        <v>7862</v>
      </c>
    </row>
    <row r="59" spans="1:5" ht="14.25">
      <c r="A59" s="6" t="s">
        <v>210</v>
      </c>
      <c r="B59" s="6" t="s">
        <v>78</v>
      </c>
      <c r="C59" s="7" t="s">
        <v>211</v>
      </c>
      <c r="D59" s="21">
        <v>154870</v>
      </c>
      <c r="E59" s="21">
        <v>126254.21</v>
      </c>
    </row>
    <row r="60" spans="1:5" ht="14.25">
      <c r="A60" s="6" t="s">
        <v>212</v>
      </c>
      <c r="B60" s="6" t="s">
        <v>79</v>
      </c>
      <c r="C60" s="7" t="s">
        <v>304</v>
      </c>
      <c r="D60" s="21">
        <v>24000</v>
      </c>
      <c r="E60" s="24">
        <v>26389</v>
      </c>
    </row>
    <row r="61" spans="1:5" ht="14.25">
      <c r="A61" s="6" t="s">
        <v>213</v>
      </c>
      <c r="B61" s="6" t="s">
        <v>80</v>
      </c>
      <c r="C61" s="7" t="s">
        <v>214</v>
      </c>
      <c r="D61" s="21">
        <v>352745</v>
      </c>
      <c r="E61" s="21">
        <v>22447.89</v>
      </c>
    </row>
    <row r="62" spans="1:5" ht="14.25">
      <c r="A62" s="6" t="s">
        <v>215</v>
      </c>
      <c r="B62" s="6" t="s">
        <v>81</v>
      </c>
      <c r="C62" s="7" t="s">
        <v>131</v>
      </c>
      <c r="D62" s="21">
        <v>4558847</v>
      </c>
      <c r="E62" s="21">
        <v>610411.78</v>
      </c>
    </row>
    <row r="63" spans="1:5" ht="14.25">
      <c r="A63" s="6" t="s">
        <v>216</v>
      </c>
      <c r="B63" s="6" t="s">
        <v>82</v>
      </c>
      <c r="C63" s="7" t="s">
        <v>136</v>
      </c>
      <c r="D63" s="21">
        <v>365476</v>
      </c>
      <c r="E63" s="21">
        <v>232088.89</v>
      </c>
    </row>
    <row r="64" spans="1:5" ht="14.25">
      <c r="A64" s="6" t="s">
        <v>217</v>
      </c>
      <c r="B64" s="6" t="s">
        <v>83</v>
      </c>
      <c r="C64" s="7" t="s">
        <v>218</v>
      </c>
      <c r="D64" s="21">
        <v>132507</v>
      </c>
      <c r="E64" s="21">
        <v>21315.69</v>
      </c>
    </row>
    <row r="65" spans="1:5" ht="14.25">
      <c r="A65" s="6" t="s">
        <v>219</v>
      </c>
      <c r="B65" s="6" t="s">
        <v>84</v>
      </c>
      <c r="C65" s="7" t="s">
        <v>220</v>
      </c>
      <c r="D65" s="21">
        <v>109087</v>
      </c>
      <c r="E65" s="21">
        <v>5355.17</v>
      </c>
    </row>
    <row r="66" spans="1:5" ht="14.25">
      <c r="A66" s="6" t="s">
        <v>221</v>
      </c>
      <c r="B66" s="6" t="s">
        <v>85</v>
      </c>
      <c r="C66" s="7" t="s">
        <v>222</v>
      </c>
      <c r="D66" s="21">
        <v>199514</v>
      </c>
      <c r="E66" s="21">
        <v>11661.18</v>
      </c>
    </row>
    <row r="67" spans="1:5" ht="14.25">
      <c r="A67" s="6" t="s">
        <v>223</v>
      </c>
      <c r="B67" s="6" t="s">
        <v>86</v>
      </c>
      <c r="C67" s="7" t="s">
        <v>144</v>
      </c>
      <c r="D67" s="21">
        <v>95000</v>
      </c>
      <c r="E67" s="21">
        <v>24553.55</v>
      </c>
    </row>
    <row r="68" spans="1:5" ht="14.25">
      <c r="A68" s="6" t="s">
        <v>224</v>
      </c>
      <c r="B68" s="6" t="s">
        <v>87</v>
      </c>
      <c r="C68" s="7" t="s">
        <v>146</v>
      </c>
      <c r="D68" s="21">
        <v>279439</v>
      </c>
      <c r="E68" s="21">
        <v>176013.55</v>
      </c>
    </row>
    <row r="69" spans="1:5" s="28" customFormat="1" ht="14.25">
      <c r="A69" s="30" t="s">
        <v>318</v>
      </c>
      <c r="B69" s="30">
        <v>3233</v>
      </c>
      <c r="C69" s="31" t="s">
        <v>148</v>
      </c>
      <c r="D69" s="32">
        <v>31250</v>
      </c>
      <c r="E69" s="33">
        <v>59687</v>
      </c>
    </row>
    <row r="70" spans="1:5" ht="14.25">
      <c r="A70" s="6" t="s">
        <v>225</v>
      </c>
      <c r="B70" s="6" t="s">
        <v>89</v>
      </c>
      <c r="C70" s="7" t="s">
        <v>150</v>
      </c>
      <c r="D70" s="21">
        <v>165150</v>
      </c>
      <c r="E70" s="21">
        <v>154765.47</v>
      </c>
    </row>
    <row r="71" spans="1:5" ht="14.25">
      <c r="A71" s="6" t="s">
        <v>226</v>
      </c>
      <c r="B71" s="6" t="s">
        <v>90</v>
      </c>
      <c r="C71" s="7" t="s">
        <v>152</v>
      </c>
      <c r="D71" s="21">
        <v>6000</v>
      </c>
      <c r="E71" s="21">
        <v>0</v>
      </c>
    </row>
    <row r="72" spans="1:5" ht="14.25">
      <c r="A72" s="6" t="s">
        <v>227</v>
      </c>
      <c r="B72" s="6" t="s">
        <v>91</v>
      </c>
      <c r="C72" s="7" t="s">
        <v>154</v>
      </c>
      <c r="D72" s="21">
        <v>338000</v>
      </c>
      <c r="E72" s="21">
        <v>4916.31</v>
      </c>
    </row>
    <row r="73" spans="1:5" ht="14.25">
      <c r="A73" s="6" t="s">
        <v>228</v>
      </c>
      <c r="B73" s="6" t="s">
        <v>92</v>
      </c>
      <c r="C73" s="7" t="s">
        <v>229</v>
      </c>
      <c r="D73" s="21">
        <v>168250</v>
      </c>
      <c r="E73" s="21">
        <v>52620.15</v>
      </c>
    </row>
    <row r="74" spans="1:5" ht="14.25">
      <c r="A74" s="6" t="s">
        <v>230</v>
      </c>
      <c r="B74" s="6" t="s">
        <v>93</v>
      </c>
      <c r="C74" s="7" t="s">
        <v>158</v>
      </c>
      <c r="D74" s="21">
        <v>89410</v>
      </c>
      <c r="E74" s="21">
        <v>40994.25</v>
      </c>
    </row>
    <row r="75" spans="1:5" ht="14.25">
      <c r="A75" s="6" t="s">
        <v>231</v>
      </c>
      <c r="B75" s="6" t="s">
        <v>94</v>
      </c>
      <c r="C75" s="7" t="s">
        <v>160</v>
      </c>
      <c r="D75" s="21">
        <v>254253</v>
      </c>
      <c r="E75" s="21">
        <v>142527.72</v>
      </c>
    </row>
    <row r="76" spans="1:5" ht="14.25">
      <c r="A76" s="6" t="s">
        <v>232</v>
      </c>
      <c r="B76" s="6" t="s">
        <v>96</v>
      </c>
      <c r="C76" s="7" t="s">
        <v>97</v>
      </c>
      <c r="D76" s="21">
        <v>49000</v>
      </c>
      <c r="E76" s="21">
        <v>35893.45</v>
      </c>
    </row>
    <row r="77" spans="1:5" ht="14.25">
      <c r="A77" s="6" t="s">
        <v>319</v>
      </c>
      <c r="B77" s="6">
        <v>3293</v>
      </c>
      <c r="C77" s="7" t="s">
        <v>305</v>
      </c>
      <c r="D77" s="21">
        <v>1157</v>
      </c>
      <c r="E77" s="21">
        <v>0</v>
      </c>
    </row>
    <row r="78" spans="1:5" ht="14.25">
      <c r="A78" s="6" t="s">
        <v>246</v>
      </c>
      <c r="B78" s="6" t="s">
        <v>100</v>
      </c>
      <c r="C78" s="7" t="s">
        <v>247</v>
      </c>
      <c r="D78" s="21">
        <v>10200</v>
      </c>
      <c r="E78" s="21">
        <v>11250</v>
      </c>
    </row>
    <row r="79" spans="1:5" ht="14.25">
      <c r="A79" s="6" t="s">
        <v>233</v>
      </c>
      <c r="B79" s="6" t="s">
        <v>101</v>
      </c>
      <c r="C79" s="7" t="s">
        <v>174</v>
      </c>
      <c r="D79" s="21">
        <v>14725</v>
      </c>
      <c r="E79" s="21">
        <v>0</v>
      </c>
    </row>
    <row r="80" spans="1:5" ht="14.25">
      <c r="A80" s="6" t="s">
        <v>244</v>
      </c>
      <c r="B80" s="6" t="s">
        <v>103</v>
      </c>
      <c r="C80" s="7" t="s">
        <v>245</v>
      </c>
      <c r="D80" s="21">
        <v>50</v>
      </c>
      <c r="E80" s="21">
        <v>0</v>
      </c>
    </row>
    <row r="81" spans="1:5" ht="14.25">
      <c r="A81" s="6" t="s">
        <v>234</v>
      </c>
      <c r="B81" s="6" t="s">
        <v>105</v>
      </c>
      <c r="C81" s="7" t="s">
        <v>179</v>
      </c>
      <c r="D81" s="21">
        <v>0</v>
      </c>
      <c r="E81" s="21">
        <v>0</v>
      </c>
    </row>
    <row r="82" spans="1:5" ht="14.25">
      <c r="A82" s="6" t="s">
        <v>320</v>
      </c>
      <c r="B82" s="6">
        <v>3691</v>
      </c>
      <c r="C82" s="7" t="s">
        <v>303</v>
      </c>
      <c r="D82" s="21">
        <v>90000</v>
      </c>
      <c r="E82" s="25">
        <v>48184</v>
      </c>
    </row>
    <row r="83" spans="1:5" ht="14.25">
      <c r="A83" s="6" t="s">
        <v>235</v>
      </c>
      <c r="B83" s="6" t="s">
        <v>133</v>
      </c>
      <c r="C83" s="7" t="s">
        <v>236</v>
      </c>
      <c r="D83" s="21">
        <v>450000</v>
      </c>
      <c r="E83" s="21">
        <v>0</v>
      </c>
    </row>
    <row r="84" spans="1:5" ht="14.25">
      <c r="A84" s="6" t="s">
        <v>238</v>
      </c>
      <c r="B84" s="6" t="s">
        <v>104</v>
      </c>
      <c r="C84" s="7" t="s">
        <v>181</v>
      </c>
      <c r="D84" s="21">
        <v>1250</v>
      </c>
      <c r="E84" s="21">
        <v>0</v>
      </c>
    </row>
    <row r="85" spans="1:5" s="28" customFormat="1" ht="14.25">
      <c r="A85" s="34"/>
      <c r="B85" s="34">
        <v>4211</v>
      </c>
      <c r="C85" s="35" t="s">
        <v>306</v>
      </c>
      <c r="D85" s="33">
        <v>37188</v>
      </c>
      <c r="E85" s="33">
        <v>0</v>
      </c>
    </row>
    <row r="86" spans="1:5" ht="14.25">
      <c r="A86" s="6" t="s">
        <v>237</v>
      </c>
      <c r="B86" s="6" t="s">
        <v>106</v>
      </c>
      <c r="C86" s="7" t="s">
        <v>67</v>
      </c>
      <c r="D86" s="21">
        <v>0</v>
      </c>
      <c r="E86" s="21">
        <v>0</v>
      </c>
    </row>
    <row r="87" spans="1:5" ht="14.25">
      <c r="A87" s="6" t="s">
        <v>239</v>
      </c>
      <c r="B87" s="6" t="s">
        <v>108</v>
      </c>
      <c r="C87" s="7" t="s">
        <v>240</v>
      </c>
      <c r="D87" s="21">
        <v>225000</v>
      </c>
      <c r="E87" s="21">
        <v>0</v>
      </c>
    </row>
    <row r="88" spans="1:5" ht="14.25">
      <c r="A88" s="6" t="s">
        <v>241</v>
      </c>
      <c r="B88" s="6" t="s">
        <v>111</v>
      </c>
      <c r="C88" s="7" t="s">
        <v>201</v>
      </c>
      <c r="D88" s="21">
        <v>0</v>
      </c>
      <c r="E88" s="21">
        <v>0</v>
      </c>
    </row>
    <row r="89" spans="1:5" ht="14.25">
      <c r="A89" s="6" t="s">
        <v>242</v>
      </c>
      <c r="B89" s="6" t="s">
        <v>162</v>
      </c>
      <c r="C89" s="7" t="s">
        <v>243</v>
      </c>
      <c r="D89" s="21">
        <v>0</v>
      </c>
      <c r="E89" s="21">
        <v>0</v>
      </c>
    </row>
    <row r="90" spans="1:5" ht="14.25">
      <c r="A90" s="6" t="s">
        <v>248</v>
      </c>
      <c r="B90" s="6" t="s">
        <v>107</v>
      </c>
      <c r="C90" s="7" t="s">
        <v>249</v>
      </c>
      <c r="D90" s="21">
        <v>0</v>
      </c>
      <c r="E90" s="21">
        <v>0</v>
      </c>
    </row>
    <row r="91" spans="1:5" ht="14.25">
      <c r="A91" s="6" t="s">
        <v>250</v>
      </c>
      <c r="B91" s="6" t="s">
        <v>110</v>
      </c>
      <c r="C91" s="7" t="s">
        <v>61</v>
      </c>
      <c r="D91" s="21">
        <v>0</v>
      </c>
      <c r="E91" s="21">
        <v>0</v>
      </c>
    </row>
    <row r="92" spans="1:5" ht="14.25">
      <c r="A92" s="4" t="s">
        <v>11</v>
      </c>
      <c r="B92" s="4" t="s">
        <v>34</v>
      </c>
      <c r="C92" s="5" t="s">
        <v>35</v>
      </c>
      <c r="D92" s="22">
        <f>SUM(D93:D124)</f>
        <v>990056</v>
      </c>
      <c r="E92" s="22">
        <f>SUM(E93:E124)</f>
        <v>854372.7900000002</v>
      </c>
    </row>
    <row r="93" spans="1:5" ht="14.25">
      <c r="A93" s="6" t="s">
        <v>253</v>
      </c>
      <c r="B93" s="6" t="s">
        <v>70</v>
      </c>
      <c r="C93" s="7" t="s">
        <v>114</v>
      </c>
      <c r="D93" s="21">
        <v>596901</v>
      </c>
      <c r="E93" s="21">
        <v>503232.33</v>
      </c>
    </row>
    <row r="94" spans="1:5" ht="14.25">
      <c r="A94" s="6" t="s">
        <v>254</v>
      </c>
      <c r="B94" s="6" t="s">
        <v>75</v>
      </c>
      <c r="C94" s="7" t="s">
        <v>255</v>
      </c>
      <c r="D94" s="21">
        <v>71806</v>
      </c>
      <c r="E94" s="21">
        <v>63923.88</v>
      </c>
    </row>
    <row r="95" spans="1:5" ht="14.25">
      <c r="A95" s="6" t="s">
        <v>256</v>
      </c>
      <c r="B95" s="6" t="s">
        <v>76</v>
      </c>
      <c r="C95" s="7" t="s">
        <v>257</v>
      </c>
      <c r="D95" s="21">
        <v>400</v>
      </c>
      <c r="E95" s="21">
        <v>199.8</v>
      </c>
    </row>
    <row r="96" spans="1:5" ht="14.25">
      <c r="A96" s="6" t="s">
        <v>258</v>
      </c>
      <c r="B96" s="6" t="s">
        <v>77</v>
      </c>
      <c r="C96" s="7" t="s">
        <v>123</v>
      </c>
      <c r="D96" s="21">
        <v>12460</v>
      </c>
      <c r="E96" s="21">
        <v>8336.15</v>
      </c>
    </row>
    <row r="97" spans="1:5" ht="14.25">
      <c r="A97" s="6" t="s">
        <v>259</v>
      </c>
      <c r="B97" s="6" t="s">
        <v>78</v>
      </c>
      <c r="C97" s="7" t="s">
        <v>125</v>
      </c>
      <c r="D97" s="21">
        <v>35000</v>
      </c>
      <c r="E97" s="21">
        <v>20084.4</v>
      </c>
    </row>
    <row r="98" spans="1:5" ht="14.25">
      <c r="A98" s="6" t="s">
        <v>287</v>
      </c>
      <c r="B98" s="6" t="s">
        <v>79</v>
      </c>
      <c r="C98" s="7" t="s">
        <v>127</v>
      </c>
      <c r="D98" s="21">
        <v>10600</v>
      </c>
      <c r="E98" s="21">
        <v>5002</v>
      </c>
    </row>
    <row r="99" spans="1:5" ht="14.25">
      <c r="A99" s="6" t="s">
        <v>260</v>
      </c>
      <c r="B99" s="6" t="s">
        <v>80</v>
      </c>
      <c r="C99" s="7" t="s">
        <v>214</v>
      </c>
      <c r="D99" s="21">
        <v>45769</v>
      </c>
      <c r="E99" s="21">
        <v>63484.81</v>
      </c>
    </row>
    <row r="100" spans="1:5" ht="14.25">
      <c r="A100" s="6" t="s">
        <v>261</v>
      </c>
      <c r="B100" s="6" t="s">
        <v>81</v>
      </c>
      <c r="C100" s="7" t="s">
        <v>131</v>
      </c>
      <c r="D100" s="21">
        <v>15000</v>
      </c>
      <c r="E100" s="21">
        <v>15168.75</v>
      </c>
    </row>
    <row r="101" spans="1:5" ht="14.25">
      <c r="A101" s="6" t="s">
        <v>262</v>
      </c>
      <c r="B101" s="6" t="s">
        <v>82</v>
      </c>
      <c r="C101" s="7" t="s">
        <v>136</v>
      </c>
      <c r="D101" s="21">
        <v>3000</v>
      </c>
      <c r="E101" s="21">
        <v>484.12</v>
      </c>
    </row>
    <row r="102" spans="1:5" ht="14.25">
      <c r="A102" s="6" t="s">
        <v>264</v>
      </c>
      <c r="B102" s="6" t="s">
        <v>83</v>
      </c>
      <c r="C102" s="7" t="s">
        <v>265</v>
      </c>
      <c r="D102" s="21">
        <v>850</v>
      </c>
      <c r="E102" s="21">
        <v>894.68</v>
      </c>
    </row>
    <row r="103" spans="1:5" ht="14.25">
      <c r="A103" s="6" t="s">
        <v>263</v>
      </c>
      <c r="B103" s="6" t="s">
        <v>84</v>
      </c>
      <c r="C103" s="7" t="s">
        <v>140</v>
      </c>
      <c r="D103" s="21">
        <v>0</v>
      </c>
      <c r="E103" s="21">
        <v>0</v>
      </c>
    </row>
    <row r="104" spans="1:5" ht="14.25">
      <c r="A104" s="6" t="s">
        <v>266</v>
      </c>
      <c r="B104" s="6" t="s">
        <v>86</v>
      </c>
      <c r="C104" s="7" t="s">
        <v>144</v>
      </c>
      <c r="D104" s="21">
        <v>1800</v>
      </c>
      <c r="E104" s="21">
        <v>209</v>
      </c>
    </row>
    <row r="105" spans="1:5" ht="14.25">
      <c r="A105" s="6" t="s">
        <v>267</v>
      </c>
      <c r="B105" s="6" t="s">
        <v>87</v>
      </c>
      <c r="C105" s="7" t="s">
        <v>268</v>
      </c>
      <c r="D105" s="21">
        <v>1500</v>
      </c>
      <c r="E105" s="21">
        <v>0</v>
      </c>
    </row>
    <row r="106" spans="1:5" ht="14.25">
      <c r="A106" s="6" t="s">
        <v>269</v>
      </c>
      <c r="B106" s="6" t="s">
        <v>88</v>
      </c>
      <c r="C106" s="7" t="s">
        <v>148</v>
      </c>
      <c r="D106" s="21">
        <v>23000</v>
      </c>
      <c r="E106" s="21">
        <v>7000</v>
      </c>
    </row>
    <row r="107" spans="1:5" ht="14.25">
      <c r="A107" s="6" t="s">
        <v>270</v>
      </c>
      <c r="B107" s="6" t="s">
        <v>90</v>
      </c>
      <c r="C107" s="7" t="s">
        <v>152</v>
      </c>
      <c r="D107" s="21">
        <v>0</v>
      </c>
      <c r="E107" s="21">
        <v>400</v>
      </c>
    </row>
    <row r="108" spans="1:5" ht="14.25">
      <c r="A108" s="6" t="s">
        <v>271</v>
      </c>
      <c r="B108" s="6" t="s">
        <v>91</v>
      </c>
      <c r="C108" s="7" t="s">
        <v>154</v>
      </c>
      <c r="D108" s="21">
        <v>86250</v>
      </c>
      <c r="E108" s="21">
        <v>86200</v>
      </c>
    </row>
    <row r="109" spans="1:5" ht="14.25">
      <c r="A109" s="6" t="s">
        <v>272</v>
      </c>
      <c r="B109" s="6" t="s">
        <v>92</v>
      </c>
      <c r="C109" s="7" t="s">
        <v>156</v>
      </c>
      <c r="D109" s="21">
        <v>36500</v>
      </c>
      <c r="E109" s="21">
        <v>27672.82</v>
      </c>
    </row>
    <row r="110" spans="1:5" ht="14.25">
      <c r="A110" s="6" t="s">
        <v>273</v>
      </c>
      <c r="B110" s="6" t="s">
        <v>93</v>
      </c>
      <c r="C110" s="7" t="s">
        <v>158</v>
      </c>
      <c r="D110" s="21">
        <v>11220</v>
      </c>
      <c r="E110" s="21">
        <v>14047</v>
      </c>
    </row>
    <row r="111" spans="1:5" ht="14.25">
      <c r="A111" s="6" t="s">
        <v>321</v>
      </c>
      <c r="B111" s="6">
        <v>3239</v>
      </c>
      <c r="C111" s="7" t="s">
        <v>307</v>
      </c>
      <c r="D111" s="21">
        <v>6400</v>
      </c>
      <c r="E111" s="21">
        <v>2526.25</v>
      </c>
    </row>
    <row r="112" spans="1:5" ht="14.25">
      <c r="A112" s="6" t="s">
        <v>274</v>
      </c>
      <c r="B112" s="6" t="s">
        <v>162</v>
      </c>
      <c r="C112" s="7" t="s">
        <v>275</v>
      </c>
      <c r="D112" s="21">
        <v>0</v>
      </c>
      <c r="E112" s="21">
        <v>0</v>
      </c>
    </row>
    <row r="113" spans="1:5" ht="14.25">
      <c r="A113" s="6" t="s">
        <v>276</v>
      </c>
      <c r="B113" s="6" t="s">
        <v>100</v>
      </c>
      <c r="C113" s="7" t="s">
        <v>247</v>
      </c>
      <c r="D113" s="21">
        <v>0</v>
      </c>
      <c r="E113" s="21">
        <v>0</v>
      </c>
    </row>
    <row r="114" spans="1:5" ht="14.25">
      <c r="A114" s="6"/>
      <c r="B114" s="6">
        <v>3296</v>
      </c>
      <c r="C114" s="7" t="s">
        <v>302</v>
      </c>
      <c r="D114" s="21">
        <v>0</v>
      </c>
      <c r="E114" s="24">
        <v>6750</v>
      </c>
    </row>
    <row r="115" spans="1:5" ht="14.25">
      <c r="A115" s="6" t="s">
        <v>277</v>
      </c>
      <c r="B115" s="6" t="s">
        <v>101</v>
      </c>
      <c r="C115" s="7" t="s">
        <v>278</v>
      </c>
      <c r="D115" s="21">
        <v>0</v>
      </c>
      <c r="E115" s="21">
        <v>1648.56</v>
      </c>
    </row>
    <row r="116" spans="1:5" ht="14.25">
      <c r="A116" s="6"/>
      <c r="B116" s="6">
        <v>3433</v>
      </c>
      <c r="C116" s="7" t="s">
        <v>322</v>
      </c>
      <c r="D116" s="21">
        <v>0</v>
      </c>
      <c r="E116" s="21">
        <v>4537.09</v>
      </c>
    </row>
    <row r="117" spans="1:5" ht="14.25">
      <c r="A117" s="6" t="s">
        <v>279</v>
      </c>
      <c r="B117" s="6" t="s">
        <v>280</v>
      </c>
      <c r="C117" s="7" t="s">
        <v>281</v>
      </c>
      <c r="D117" s="21">
        <v>6000</v>
      </c>
      <c r="E117" s="21">
        <v>6077.4</v>
      </c>
    </row>
    <row r="118" spans="1:5" ht="14.25">
      <c r="A118" s="6" t="s">
        <v>282</v>
      </c>
      <c r="B118" s="6" t="s">
        <v>283</v>
      </c>
      <c r="C118" s="7" t="s">
        <v>284</v>
      </c>
      <c r="D118" s="21">
        <v>0</v>
      </c>
      <c r="E118" s="21">
        <v>0</v>
      </c>
    </row>
    <row r="119" spans="1:5" ht="14.25">
      <c r="A119" s="6" t="s">
        <v>285</v>
      </c>
      <c r="B119" s="6" t="s">
        <v>108</v>
      </c>
      <c r="C119" s="7" t="s">
        <v>286</v>
      </c>
      <c r="D119" s="21">
        <v>0</v>
      </c>
      <c r="E119" s="21">
        <v>0</v>
      </c>
    </row>
    <row r="120" spans="1:5" ht="14.25">
      <c r="A120" s="6" t="s">
        <v>288</v>
      </c>
      <c r="B120" s="6" t="s">
        <v>162</v>
      </c>
      <c r="C120" s="7" t="s">
        <v>163</v>
      </c>
      <c r="D120" s="21">
        <v>0</v>
      </c>
      <c r="E120" s="21">
        <v>0</v>
      </c>
    </row>
    <row r="121" spans="1:5" ht="14.25">
      <c r="A121" s="6" t="s">
        <v>289</v>
      </c>
      <c r="B121" s="6" t="s">
        <v>111</v>
      </c>
      <c r="C121" s="7" t="s">
        <v>290</v>
      </c>
      <c r="D121" s="21">
        <v>0</v>
      </c>
      <c r="E121" s="21">
        <v>0</v>
      </c>
    </row>
    <row r="122" spans="1:5" ht="14.25">
      <c r="A122" s="6" t="s">
        <v>291</v>
      </c>
      <c r="B122" s="6" t="s">
        <v>106</v>
      </c>
      <c r="C122" s="7" t="s">
        <v>67</v>
      </c>
      <c r="D122" s="21">
        <v>25600</v>
      </c>
      <c r="E122" s="21">
        <v>16493.75</v>
      </c>
    </row>
    <row r="123" spans="1:5" ht="14.25">
      <c r="A123" s="6" t="s">
        <v>292</v>
      </c>
      <c r="B123" s="6" t="s">
        <v>104</v>
      </c>
      <c r="C123" s="7" t="s">
        <v>181</v>
      </c>
      <c r="D123" s="21">
        <v>0</v>
      </c>
      <c r="E123" s="21">
        <v>0</v>
      </c>
    </row>
    <row r="124" spans="1:5" ht="14.25">
      <c r="A124" s="6" t="s">
        <v>293</v>
      </c>
      <c r="B124" s="6" t="s">
        <v>106</v>
      </c>
      <c r="C124" s="7" t="s">
        <v>294</v>
      </c>
      <c r="D124" s="21">
        <v>0</v>
      </c>
      <c r="E124" s="21">
        <v>0</v>
      </c>
    </row>
    <row r="125" spans="1:5" ht="14.25">
      <c r="A125" s="4" t="s">
        <v>11</v>
      </c>
      <c r="B125" s="4" t="s">
        <v>48</v>
      </c>
      <c r="C125" s="5" t="s">
        <v>49</v>
      </c>
      <c r="D125" s="22">
        <f>SUM(D126:D127)</f>
        <v>25000</v>
      </c>
      <c r="E125" s="22">
        <f>SUM(E126:E127)</f>
        <v>6403</v>
      </c>
    </row>
    <row r="126" spans="1:5" ht="14.25">
      <c r="A126" s="6" t="s">
        <v>295</v>
      </c>
      <c r="B126" s="6" t="s">
        <v>81</v>
      </c>
      <c r="C126" s="7" t="s">
        <v>131</v>
      </c>
      <c r="D126" s="21">
        <v>19000</v>
      </c>
      <c r="E126" s="21">
        <v>1653</v>
      </c>
    </row>
    <row r="127" spans="1:5" ht="14.25">
      <c r="A127" s="6"/>
      <c r="B127" s="6">
        <v>3227</v>
      </c>
      <c r="C127" s="7" t="s">
        <v>308</v>
      </c>
      <c r="D127" s="21">
        <v>6000</v>
      </c>
      <c r="E127" s="21">
        <v>4750</v>
      </c>
    </row>
    <row r="128" spans="1:5" ht="14.25">
      <c r="A128" s="4" t="s">
        <v>11</v>
      </c>
      <c r="B128" s="4" t="s">
        <v>53</v>
      </c>
      <c r="C128" s="5" t="s">
        <v>54</v>
      </c>
      <c r="D128" s="22">
        <f>SUM(D129:D134)</f>
        <v>104650</v>
      </c>
      <c r="E128" s="22">
        <f>SUM(E129:E134)</f>
        <v>0</v>
      </c>
    </row>
    <row r="129" spans="1:5" ht="14.25">
      <c r="A129" s="6" t="s">
        <v>296</v>
      </c>
      <c r="B129" s="6" t="s">
        <v>87</v>
      </c>
      <c r="C129" s="7" t="s">
        <v>268</v>
      </c>
      <c r="D129" s="21">
        <v>20900</v>
      </c>
      <c r="E129" s="21">
        <v>0</v>
      </c>
    </row>
    <row r="130" spans="1:5" ht="14.25">
      <c r="A130" s="6" t="s">
        <v>297</v>
      </c>
      <c r="B130" s="6" t="s">
        <v>108</v>
      </c>
      <c r="C130" s="7" t="s">
        <v>64</v>
      </c>
      <c r="D130" s="21">
        <v>0</v>
      </c>
      <c r="E130" s="21">
        <v>0</v>
      </c>
    </row>
    <row r="131" spans="1:5" ht="14.25">
      <c r="A131" s="6" t="s">
        <v>298</v>
      </c>
      <c r="B131" s="6" t="s">
        <v>110</v>
      </c>
      <c r="C131" s="7" t="s">
        <v>61</v>
      </c>
      <c r="D131" s="21">
        <v>0</v>
      </c>
      <c r="E131" s="21">
        <v>0</v>
      </c>
    </row>
    <row r="132" spans="1:5" ht="14.25">
      <c r="A132" s="6" t="s">
        <v>299</v>
      </c>
      <c r="B132" s="6" t="s">
        <v>108</v>
      </c>
      <c r="C132" s="7" t="s">
        <v>64</v>
      </c>
      <c r="D132" s="21">
        <v>0</v>
      </c>
      <c r="E132" s="21">
        <v>0</v>
      </c>
    </row>
    <row r="133" spans="1:5" ht="14.25">
      <c r="A133" s="6" t="s">
        <v>300</v>
      </c>
      <c r="B133" s="6" t="s">
        <v>107</v>
      </c>
      <c r="C133" s="7" t="s">
        <v>249</v>
      </c>
      <c r="D133" s="21">
        <v>83750</v>
      </c>
      <c r="E133" s="21">
        <v>0</v>
      </c>
    </row>
    <row r="134" spans="1:5" ht="14.25">
      <c r="A134" s="6" t="s">
        <v>301</v>
      </c>
      <c r="B134" s="6" t="s">
        <v>106</v>
      </c>
      <c r="C134" s="7" t="s">
        <v>67</v>
      </c>
      <c r="D134" s="21">
        <v>0</v>
      </c>
      <c r="E134" s="21">
        <v>0</v>
      </c>
    </row>
    <row r="135" ht="0" customHeight="1" hidden="1"/>
    <row r="137" spans="1:5" ht="14.25">
      <c r="A137" s="8" t="s">
        <v>309</v>
      </c>
      <c r="B137" s="8"/>
      <c r="C137" s="9" t="s">
        <v>310</v>
      </c>
      <c r="D137" s="10">
        <f>SUM(D139:D145)</f>
        <v>275439</v>
      </c>
      <c r="E137" s="11">
        <f>SUM(E138:E147)</f>
        <v>239340.26000000004</v>
      </c>
    </row>
    <row r="138" spans="1:5" s="28" customFormat="1" ht="14.25">
      <c r="A138" s="26"/>
      <c r="B138" s="29">
        <v>3221</v>
      </c>
      <c r="C138" s="7" t="s">
        <v>214</v>
      </c>
      <c r="D138" s="27">
        <v>0</v>
      </c>
      <c r="E138" s="27">
        <v>2901.26</v>
      </c>
    </row>
    <row r="139" spans="1:5" ht="14.25">
      <c r="A139" s="12"/>
      <c r="B139" s="13">
        <v>3224</v>
      </c>
      <c r="C139" s="7" t="s">
        <v>218</v>
      </c>
      <c r="D139" s="14">
        <v>5000</v>
      </c>
      <c r="E139" s="14">
        <v>3750.9</v>
      </c>
    </row>
    <row r="140" spans="1:5" ht="14.25">
      <c r="A140" s="12"/>
      <c r="B140" s="15" t="s">
        <v>87</v>
      </c>
      <c r="C140" s="16" t="s">
        <v>146</v>
      </c>
      <c r="D140" s="14">
        <v>89152</v>
      </c>
      <c r="E140" s="14">
        <v>90400.82</v>
      </c>
    </row>
    <row r="141" spans="1:5" ht="14.25">
      <c r="A141" s="12"/>
      <c r="B141" s="15" t="s">
        <v>88</v>
      </c>
      <c r="C141" s="16" t="s">
        <v>148</v>
      </c>
      <c r="D141" s="14">
        <v>10000</v>
      </c>
      <c r="E141" s="14">
        <v>3000</v>
      </c>
    </row>
    <row r="142" spans="1:5" ht="14.25">
      <c r="A142" s="12"/>
      <c r="B142" s="15" t="s">
        <v>92</v>
      </c>
      <c r="C142" s="16" t="s">
        <v>156</v>
      </c>
      <c r="D142" s="14">
        <v>36000</v>
      </c>
      <c r="E142" s="14">
        <v>2500</v>
      </c>
    </row>
    <row r="143" spans="1:8" ht="14.25">
      <c r="A143" s="12"/>
      <c r="B143" s="15" t="s">
        <v>93</v>
      </c>
      <c r="C143" s="16" t="s">
        <v>158</v>
      </c>
      <c r="D143" s="14">
        <v>46334</v>
      </c>
      <c r="E143" s="14">
        <f>G143+H143</f>
        <v>47834.25</v>
      </c>
      <c r="G143">
        <v>1500</v>
      </c>
      <c r="H143">
        <v>46334.25</v>
      </c>
    </row>
    <row r="144" spans="1:5" ht="14.25">
      <c r="A144" s="12"/>
      <c r="B144" s="13">
        <v>4221</v>
      </c>
      <c r="C144" s="16" t="s">
        <v>67</v>
      </c>
      <c r="D144" s="14">
        <v>74981</v>
      </c>
      <c r="E144" s="14">
        <v>74980.8</v>
      </c>
    </row>
    <row r="145" spans="1:5" ht="14.25">
      <c r="A145" s="12"/>
      <c r="B145" s="15" t="s">
        <v>108</v>
      </c>
      <c r="C145" s="16" t="s">
        <v>286</v>
      </c>
      <c r="D145" s="14">
        <v>13972</v>
      </c>
      <c r="E145" s="14">
        <v>13972.23</v>
      </c>
    </row>
    <row r="147" spans="1:9" ht="14.25">
      <c r="A147" s="12"/>
      <c r="B147" s="13"/>
      <c r="C147" s="16"/>
      <c r="D147" s="12"/>
      <c r="E147" s="14"/>
      <c r="H147">
        <v>9901.26</v>
      </c>
      <c r="I147">
        <v>229439</v>
      </c>
    </row>
    <row r="148" spans="1:5" ht="14.25">
      <c r="A148" s="12"/>
      <c r="B148" s="17"/>
      <c r="C148" s="16"/>
      <c r="D148" s="12"/>
      <c r="E148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5">
      <selection activeCell="F11" sqref="F11"/>
    </sheetView>
  </sheetViews>
  <sheetFormatPr defaultColWidth="9.140625" defaultRowHeight="15"/>
  <cols>
    <col min="1" max="4" width="8.8515625" style="94" customWidth="1"/>
    <col min="5" max="5" width="23.421875" style="94" customWidth="1"/>
    <col min="6" max="6" width="18.00390625" style="94" customWidth="1"/>
    <col min="7" max="7" width="18.28125" style="94" customWidth="1"/>
    <col min="8" max="8" width="16.28125" style="94" customWidth="1"/>
    <col min="9" max="9" width="15.28125" style="94" customWidth="1"/>
    <col min="10" max="10" width="13.7109375" style="94" customWidth="1"/>
    <col min="11" max="13" width="8.8515625" style="94" customWidth="1"/>
    <col min="14" max="14" width="19.8515625" style="94" customWidth="1"/>
    <col min="15" max="16384" width="8.8515625" style="94" customWidth="1"/>
  </cols>
  <sheetData>
    <row r="1" spans="1:10" ht="42" customHeight="1">
      <c r="A1" s="816" t="s">
        <v>608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5">
      <c r="A3" s="816" t="s">
        <v>345</v>
      </c>
      <c r="B3" s="816"/>
      <c r="C3" s="816"/>
      <c r="D3" s="816"/>
      <c r="E3" s="816"/>
      <c r="F3" s="816"/>
      <c r="G3" s="816"/>
      <c r="H3" s="817"/>
      <c r="I3" s="817"/>
      <c r="J3" s="817"/>
    </row>
    <row r="4" spans="1:10" ht="17.25">
      <c r="A4" s="95"/>
      <c r="B4" s="95"/>
      <c r="C4" s="95"/>
      <c r="D4" s="95"/>
      <c r="E4" s="95"/>
      <c r="F4" s="95"/>
      <c r="G4" s="95"/>
      <c r="H4" s="96"/>
      <c r="I4" s="96"/>
      <c r="J4" s="96"/>
    </row>
    <row r="5" spans="1:10" ht="18" customHeight="1">
      <c r="A5" s="816" t="s">
        <v>346</v>
      </c>
      <c r="B5" s="818"/>
      <c r="C5" s="818"/>
      <c r="D5" s="818"/>
      <c r="E5" s="818"/>
      <c r="F5" s="818"/>
      <c r="G5" s="818"/>
      <c r="H5" s="818"/>
      <c r="I5" s="818"/>
      <c r="J5" s="818"/>
    </row>
    <row r="6" spans="1:10" ht="9.75" customHeight="1">
      <c r="A6" s="97"/>
      <c r="B6" s="98"/>
      <c r="C6" s="98"/>
      <c r="D6" s="98"/>
      <c r="E6" s="99"/>
      <c r="F6" s="99"/>
      <c r="G6" s="100"/>
      <c r="H6" s="100"/>
      <c r="I6" s="100"/>
      <c r="J6" s="101" t="s">
        <v>347</v>
      </c>
    </row>
    <row r="7" spans="1:10" ht="48.75" customHeight="1">
      <c r="A7" s="102"/>
      <c r="B7" s="103"/>
      <c r="C7" s="103"/>
      <c r="D7" s="104"/>
      <c r="E7" s="105"/>
      <c r="F7" s="106" t="s">
        <v>392</v>
      </c>
      <c r="G7" s="106" t="s">
        <v>348</v>
      </c>
      <c r="H7" s="106" t="s">
        <v>393</v>
      </c>
      <c r="I7" s="129" t="s">
        <v>369</v>
      </c>
      <c r="J7" s="129" t="s">
        <v>370</v>
      </c>
    </row>
    <row r="8" spans="1:10" ht="14.25">
      <c r="A8" s="819" t="s">
        <v>349</v>
      </c>
      <c r="B8" s="820"/>
      <c r="C8" s="820"/>
      <c r="D8" s="820"/>
      <c r="E8" s="821"/>
      <c r="F8" s="120">
        <f>F9+F10</f>
        <v>3446164.25</v>
      </c>
      <c r="G8" s="120">
        <f>G9+G10</f>
        <v>3164988.64</v>
      </c>
      <c r="H8" s="120">
        <f>H9+H10</f>
        <v>3024538.01</v>
      </c>
      <c r="I8" s="107">
        <f>H8/F8*100</f>
        <v>87.76534693608988</v>
      </c>
      <c r="J8" s="206">
        <f>H8/G8*100</f>
        <v>95.5623654307966</v>
      </c>
    </row>
    <row r="9" spans="1:10" ht="14.25">
      <c r="A9" s="814" t="s">
        <v>350</v>
      </c>
      <c r="B9" s="815"/>
      <c r="C9" s="815"/>
      <c r="D9" s="815"/>
      <c r="E9" s="822"/>
      <c r="F9" s="143">
        <v>3437318.27</v>
      </c>
      <c r="G9" s="119">
        <v>3163542</v>
      </c>
      <c r="H9" s="119">
        <v>3024418.05</v>
      </c>
      <c r="I9" s="207">
        <f aca="true" t="shared" si="0" ref="I9:I14">H9/F9*100</f>
        <v>87.98772218436439</v>
      </c>
      <c r="J9" s="208">
        <f>H9/G9*100</f>
        <v>95.60227270572035</v>
      </c>
    </row>
    <row r="10" spans="1:10" ht="14.25">
      <c r="A10" s="823" t="s">
        <v>351</v>
      </c>
      <c r="B10" s="822"/>
      <c r="C10" s="822"/>
      <c r="D10" s="822"/>
      <c r="E10" s="822"/>
      <c r="F10" s="143">
        <v>8845.98</v>
      </c>
      <c r="G10" s="119">
        <v>1446.64</v>
      </c>
      <c r="H10" s="119">
        <v>119.96</v>
      </c>
      <c r="I10" s="207">
        <f t="shared" si="0"/>
        <v>1.3560962154560603</v>
      </c>
      <c r="J10" s="208">
        <f>H10/G10*100</f>
        <v>8.2923187524194</v>
      </c>
    </row>
    <row r="11" spans="1:10" ht="14.25">
      <c r="A11" s="108" t="s">
        <v>352</v>
      </c>
      <c r="B11" s="109"/>
      <c r="C11" s="109"/>
      <c r="D11" s="109"/>
      <c r="E11" s="109"/>
      <c r="F11" s="120">
        <f>F12+F13</f>
        <v>2753562.49</v>
      </c>
      <c r="G11" s="120">
        <f>G12+G13</f>
        <v>3551555</v>
      </c>
      <c r="H11" s="120">
        <f>H12+H13</f>
        <v>2916356.58</v>
      </c>
      <c r="I11" s="107">
        <f t="shared" si="0"/>
        <v>105.91212622162062</v>
      </c>
      <c r="J11" s="206">
        <f>H11/G11*100</f>
        <v>82.11492092900153</v>
      </c>
    </row>
    <row r="12" spans="1:10" ht="14.25">
      <c r="A12" s="824" t="s">
        <v>353</v>
      </c>
      <c r="B12" s="815"/>
      <c r="C12" s="815"/>
      <c r="D12" s="815"/>
      <c r="E12" s="815"/>
      <c r="F12" s="144">
        <v>2686284.7</v>
      </c>
      <c r="G12" s="164">
        <v>3400105</v>
      </c>
      <c r="H12" s="119">
        <v>2878750.11</v>
      </c>
      <c r="I12" s="207">
        <f t="shared" si="0"/>
        <v>107.1647435582684</v>
      </c>
      <c r="J12" s="208">
        <f>H12/G12*100</f>
        <v>84.66650618142675</v>
      </c>
    </row>
    <row r="13" spans="1:10" ht="14.25">
      <c r="A13" s="825" t="s">
        <v>354</v>
      </c>
      <c r="B13" s="822"/>
      <c r="C13" s="822"/>
      <c r="D13" s="822"/>
      <c r="E13" s="822"/>
      <c r="F13" s="143">
        <v>67277.79</v>
      </c>
      <c r="G13" s="164">
        <v>151450</v>
      </c>
      <c r="H13" s="121">
        <v>37606.47</v>
      </c>
      <c r="I13" s="207">
        <f t="shared" si="0"/>
        <v>55.897302809738555</v>
      </c>
      <c r="J13" s="208">
        <f>H13/G13*100</f>
        <v>24.830947507428196</v>
      </c>
    </row>
    <row r="14" spans="1:10" ht="14.25">
      <c r="A14" s="826" t="s">
        <v>355</v>
      </c>
      <c r="B14" s="820"/>
      <c r="C14" s="820"/>
      <c r="D14" s="820"/>
      <c r="E14" s="820"/>
      <c r="F14" s="122">
        <f>F8-F11</f>
        <v>692601.7599999998</v>
      </c>
      <c r="G14" s="122">
        <f>G8-G11</f>
        <v>-386566.35999999987</v>
      </c>
      <c r="H14" s="122">
        <f>H8-H11</f>
        <v>108181.4299999997</v>
      </c>
      <c r="I14" s="107">
        <f t="shared" si="0"/>
        <v>15.619571916767832</v>
      </c>
      <c r="J14" s="206">
        <f>H14/G14*100</f>
        <v>-27.985215785460415</v>
      </c>
    </row>
    <row r="15" spans="1:10" ht="17.25">
      <c r="A15" s="95"/>
      <c r="B15" s="111"/>
      <c r="C15" s="111"/>
      <c r="D15" s="111"/>
      <c r="E15" s="111"/>
      <c r="F15" s="111"/>
      <c r="G15" s="112"/>
      <c r="H15" s="112"/>
      <c r="I15" s="112"/>
      <c r="J15" s="112"/>
    </row>
    <row r="16" spans="1:10" ht="18" customHeight="1">
      <c r="A16" s="816" t="s">
        <v>356</v>
      </c>
      <c r="B16" s="818"/>
      <c r="C16" s="818"/>
      <c r="D16" s="818"/>
      <c r="E16" s="818"/>
      <c r="F16" s="818"/>
      <c r="G16" s="818"/>
      <c r="H16" s="818"/>
      <c r="I16" s="818"/>
      <c r="J16" s="818"/>
    </row>
    <row r="17" spans="1:10" ht="17.25">
      <c r="A17" s="95"/>
      <c r="B17" s="111"/>
      <c r="C17" s="111"/>
      <c r="D17" s="111"/>
      <c r="E17" s="111"/>
      <c r="F17" s="111"/>
      <c r="G17" s="112"/>
      <c r="H17" s="112"/>
      <c r="I17" s="112"/>
      <c r="J17" s="112"/>
    </row>
    <row r="18" spans="1:10" ht="51">
      <c r="A18" s="102"/>
      <c r="B18" s="103"/>
      <c r="C18" s="103"/>
      <c r="D18" s="104"/>
      <c r="E18" s="105"/>
      <c r="F18" s="106" t="s">
        <v>392</v>
      </c>
      <c r="G18" s="106" t="s">
        <v>348</v>
      </c>
      <c r="H18" s="106" t="s">
        <v>393</v>
      </c>
      <c r="I18" s="129" t="s">
        <v>369</v>
      </c>
      <c r="J18" s="129" t="s">
        <v>370</v>
      </c>
    </row>
    <row r="19" spans="1:10" ht="15.75" customHeight="1">
      <c r="A19" s="814" t="s">
        <v>357</v>
      </c>
      <c r="B19" s="827"/>
      <c r="C19" s="827"/>
      <c r="D19" s="827"/>
      <c r="E19" s="828"/>
      <c r="F19" s="135">
        <v>0</v>
      </c>
      <c r="G19" s="110">
        <v>0</v>
      </c>
      <c r="H19" s="110">
        <v>0</v>
      </c>
      <c r="I19" s="110">
        <v>0</v>
      </c>
      <c r="J19" s="110">
        <v>0</v>
      </c>
    </row>
    <row r="20" spans="1:10" ht="14.25">
      <c r="A20" s="814" t="s">
        <v>358</v>
      </c>
      <c r="B20" s="815"/>
      <c r="C20" s="815"/>
      <c r="D20" s="815"/>
      <c r="E20" s="815"/>
      <c r="F20" s="136">
        <v>0</v>
      </c>
      <c r="G20" s="110">
        <v>0</v>
      </c>
      <c r="H20" s="110">
        <v>0</v>
      </c>
      <c r="I20" s="110">
        <v>0</v>
      </c>
      <c r="J20" s="110">
        <v>0</v>
      </c>
    </row>
    <row r="21" spans="1:10" ht="14.25">
      <c r="A21" s="826" t="s">
        <v>359</v>
      </c>
      <c r="B21" s="820"/>
      <c r="C21" s="820"/>
      <c r="D21" s="820"/>
      <c r="E21" s="820"/>
      <c r="F21" s="126"/>
      <c r="G21" s="107">
        <v>0</v>
      </c>
      <c r="H21" s="107">
        <v>0</v>
      </c>
      <c r="I21" s="107">
        <v>0</v>
      </c>
      <c r="J21" s="107">
        <v>0</v>
      </c>
    </row>
    <row r="22" spans="1:10" ht="17.25">
      <c r="A22" s="113"/>
      <c r="B22" s="111"/>
      <c r="C22" s="111"/>
      <c r="D22" s="111"/>
      <c r="E22" s="111"/>
      <c r="F22" s="111"/>
      <c r="G22" s="112"/>
      <c r="H22" s="112"/>
      <c r="I22" s="112"/>
      <c r="J22" s="112"/>
    </row>
    <row r="23" spans="1:10" ht="18" customHeight="1">
      <c r="A23" s="816" t="s">
        <v>360</v>
      </c>
      <c r="B23" s="818"/>
      <c r="C23" s="818"/>
      <c r="D23" s="818"/>
      <c r="E23" s="818"/>
      <c r="F23" s="818"/>
      <c r="G23" s="818"/>
      <c r="H23" s="818"/>
      <c r="I23" s="818"/>
      <c r="J23" s="818"/>
    </row>
    <row r="24" spans="1:10" ht="17.25">
      <c r="A24" s="113"/>
      <c r="B24" s="111"/>
      <c r="C24" s="111"/>
      <c r="D24" s="111"/>
      <c r="E24" s="111"/>
      <c r="F24" s="111"/>
      <c r="G24" s="112"/>
      <c r="H24" s="112"/>
      <c r="I24" s="112"/>
      <c r="J24" s="112"/>
    </row>
    <row r="25" spans="1:10" ht="51" customHeight="1">
      <c r="A25" s="102"/>
      <c r="B25" s="103"/>
      <c r="C25" s="103"/>
      <c r="D25" s="104"/>
      <c r="E25" s="105"/>
      <c r="F25" s="106" t="s">
        <v>392</v>
      </c>
      <c r="G25" s="106" t="s">
        <v>348</v>
      </c>
      <c r="H25" s="106" t="s">
        <v>393</v>
      </c>
      <c r="I25" s="129" t="s">
        <v>369</v>
      </c>
      <c r="J25" s="129" t="s">
        <v>370</v>
      </c>
    </row>
    <row r="26" spans="1:10" ht="14.25">
      <c r="A26" s="831" t="s">
        <v>361</v>
      </c>
      <c r="B26" s="832"/>
      <c r="C26" s="832"/>
      <c r="D26" s="832"/>
      <c r="E26" s="833"/>
      <c r="F26" s="127"/>
      <c r="G26" s="114"/>
      <c r="H26" s="114"/>
      <c r="I26" s="114"/>
      <c r="J26" s="115"/>
    </row>
    <row r="27" spans="1:10" ht="30" customHeight="1">
      <c r="A27" s="834" t="s">
        <v>362</v>
      </c>
      <c r="B27" s="835"/>
      <c r="C27" s="835"/>
      <c r="D27" s="835"/>
      <c r="E27" s="836"/>
      <c r="F27" s="145">
        <v>2278495.62</v>
      </c>
      <c r="G27" s="124">
        <v>386566.36</v>
      </c>
      <c r="H27" s="124">
        <v>2960597.04</v>
      </c>
      <c r="I27" s="124">
        <f>H27/F27*100</f>
        <v>129.93648151055038</v>
      </c>
      <c r="J27" s="206">
        <f>H27/G27*100</f>
        <v>765.8703256020519</v>
      </c>
    </row>
    <row r="30" spans="1:10" ht="14.25">
      <c r="A30" s="824" t="s">
        <v>363</v>
      </c>
      <c r="B30" s="815"/>
      <c r="C30" s="815"/>
      <c r="D30" s="815"/>
      <c r="E30" s="815"/>
      <c r="F30" s="128"/>
      <c r="G30" s="110">
        <v>0</v>
      </c>
      <c r="H30" s="110">
        <v>0</v>
      </c>
      <c r="I30" s="110"/>
      <c r="J30" s="110">
        <v>0</v>
      </c>
    </row>
    <row r="31" spans="1:14" ht="21" customHeight="1">
      <c r="A31" s="116"/>
      <c r="B31" s="117"/>
      <c r="C31" s="117"/>
      <c r="D31" s="117"/>
      <c r="E31" s="117"/>
      <c r="F31" s="117"/>
      <c r="G31" s="118"/>
      <c r="H31" s="118"/>
      <c r="I31" s="118"/>
      <c r="J31" s="118"/>
      <c r="N31" s="394">
        <f>H31+H8</f>
        <v>3024538.01</v>
      </c>
    </row>
    <row r="32" spans="1:10" ht="42" customHeight="1">
      <c r="A32" s="829"/>
      <c r="B32" s="830"/>
      <c r="C32" s="830"/>
      <c r="D32" s="830"/>
      <c r="E32" s="830"/>
      <c r="F32" s="830"/>
      <c r="G32" s="830"/>
      <c r="H32" s="830"/>
      <c r="I32" s="830"/>
      <c r="J32" s="830"/>
    </row>
    <row r="33" ht="8.25" customHeight="1"/>
    <row r="34" spans="1:10" ht="14.25">
      <c r="A34" s="829"/>
      <c r="B34" s="830"/>
      <c r="C34" s="830"/>
      <c r="D34" s="830"/>
      <c r="E34" s="830"/>
      <c r="F34" s="830"/>
      <c r="G34" s="830"/>
      <c r="H34" s="830"/>
      <c r="I34" s="830"/>
      <c r="J34" s="830"/>
    </row>
    <row r="35" ht="8.25" customHeight="1"/>
    <row r="36" spans="1:10" ht="29.25" customHeight="1">
      <c r="A36" s="829"/>
      <c r="B36" s="830"/>
      <c r="C36" s="830"/>
      <c r="D36" s="830"/>
      <c r="E36" s="830"/>
      <c r="F36" s="830"/>
      <c r="G36" s="830"/>
      <c r="H36" s="830"/>
      <c r="I36" s="830"/>
      <c r="J36" s="830"/>
    </row>
  </sheetData>
  <sheetProtection/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view="pageBreakPreview" zoomScale="60" zoomScalePageLayoutView="0" workbookViewId="0" topLeftCell="A101">
      <selection activeCell="D155" sqref="D155"/>
    </sheetView>
  </sheetViews>
  <sheetFormatPr defaultColWidth="9.140625" defaultRowHeight="15"/>
  <cols>
    <col min="1" max="1" width="7.28125" style="561" customWidth="1"/>
    <col min="2" max="2" width="31.28125" style="571" customWidth="1"/>
    <col min="3" max="4" width="13.28125" style="561" customWidth="1"/>
    <col min="5" max="5" width="14.28125" style="561" customWidth="1"/>
    <col min="6" max="6" width="14.421875" style="561" customWidth="1"/>
    <col min="7" max="7" width="12.28125" style="561" customWidth="1"/>
    <col min="8" max="8" width="13.28125" style="561" customWidth="1"/>
    <col min="9" max="253" width="8.8515625" style="561" customWidth="1"/>
    <col min="254" max="254" width="7.28125" style="561" customWidth="1"/>
    <col min="255" max="255" width="27.57421875" style="561" customWidth="1"/>
    <col min="256" max="16384" width="0" style="561" hidden="1" customWidth="1"/>
  </cols>
  <sheetData>
    <row r="1" s="837" customFormat="1" ht="15" customHeight="1">
      <c r="A1" s="837" t="s">
        <v>315</v>
      </c>
    </row>
    <row r="2" spans="2:7" ht="15" customHeight="1">
      <c r="B2" s="562" t="s">
        <v>607</v>
      </c>
      <c r="C2" s="838" t="s">
        <v>615</v>
      </c>
      <c r="D2" s="838"/>
      <c r="E2" s="838"/>
      <c r="F2" s="838"/>
      <c r="G2" s="838"/>
    </row>
    <row r="3" ht="16.5" customHeight="1" thickBot="1">
      <c r="B3" s="675" t="s">
        <v>606</v>
      </c>
    </row>
    <row r="4" spans="1:7" s="564" customFormat="1" ht="56.25" customHeight="1">
      <c r="A4" s="592" t="s">
        <v>516</v>
      </c>
      <c r="B4" s="593" t="s">
        <v>517</v>
      </c>
      <c r="C4" s="594" t="s">
        <v>600</v>
      </c>
      <c r="D4" s="594" t="s">
        <v>518</v>
      </c>
      <c r="E4" s="594" t="s">
        <v>601</v>
      </c>
      <c r="F4" s="595" t="s">
        <v>369</v>
      </c>
      <c r="G4" s="596" t="s">
        <v>370</v>
      </c>
    </row>
    <row r="5" spans="1:7" s="589" customFormat="1" ht="18.75" customHeight="1">
      <c r="A5" s="679">
        <v>6</v>
      </c>
      <c r="B5" s="680" t="s">
        <v>350</v>
      </c>
      <c r="C5" s="681">
        <f>C6+C19+C23+C29+C35+C44</f>
        <v>3437318.2699999996</v>
      </c>
      <c r="D5" s="681">
        <f>D6+D19+D23+D29+D35+D44</f>
        <v>3163541.5700000003</v>
      </c>
      <c r="E5" s="681">
        <f>E6+E19+E23+E29+E35+E44</f>
        <v>3024418.0500000003</v>
      </c>
      <c r="F5" s="693">
        <f>E5/C5*100</f>
        <v>87.9877221843644</v>
      </c>
      <c r="G5" s="694">
        <f>E5/D5*100</f>
        <v>95.60228570032668</v>
      </c>
    </row>
    <row r="6" spans="1:7" s="585" customFormat="1" ht="20.25" customHeight="1">
      <c r="A6" s="640">
        <v>63</v>
      </c>
      <c r="B6" s="603" t="s">
        <v>519</v>
      </c>
      <c r="C6" s="597">
        <f>C9+C14+C7</f>
        <v>135652.07</v>
      </c>
      <c r="D6" s="597">
        <v>328769.79</v>
      </c>
      <c r="E6" s="597">
        <f>E9+E14+E7</f>
        <v>184407.83</v>
      </c>
      <c r="F6" s="695">
        <f aca="true" t="shared" si="0" ref="F6:F52">E6/C6*100</f>
        <v>135.94177368616636</v>
      </c>
      <c r="G6" s="696">
        <f>E6/D6*100</f>
        <v>56.09025999621194</v>
      </c>
    </row>
    <row r="7" spans="1:7" s="585" customFormat="1" ht="20.25" customHeight="1">
      <c r="A7" s="676">
        <v>634</v>
      </c>
      <c r="B7" s="603" t="s">
        <v>47</v>
      </c>
      <c r="C7" s="598">
        <f>C8</f>
        <v>7814.74</v>
      </c>
      <c r="D7" s="598"/>
      <c r="E7" s="598">
        <f>E8</f>
        <v>1261.4</v>
      </c>
      <c r="F7" s="695">
        <f t="shared" si="0"/>
        <v>16.141291968766716</v>
      </c>
      <c r="G7" s="696"/>
    </row>
    <row r="8" spans="1:7" s="585" customFormat="1" ht="15" customHeight="1">
      <c r="A8" s="641">
        <v>6341</v>
      </c>
      <c r="B8" s="624" t="s">
        <v>47</v>
      </c>
      <c r="C8" s="599">
        <v>7814.74</v>
      </c>
      <c r="D8" s="600"/>
      <c r="E8" s="599">
        <v>1261.4</v>
      </c>
      <c r="F8" s="695">
        <f t="shared" si="0"/>
        <v>16.141291968766716</v>
      </c>
      <c r="G8" s="696"/>
    </row>
    <row r="9" spans="1:7" s="585" customFormat="1" ht="14.25" customHeight="1">
      <c r="A9" s="640">
        <v>636</v>
      </c>
      <c r="B9" s="603" t="s">
        <v>520</v>
      </c>
      <c r="C9" s="597">
        <f>C10</f>
        <v>82478.64</v>
      </c>
      <c r="D9" s="597"/>
      <c r="E9" s="597">
        <f>E10</f>
        <v>143602.47</v>
      </c>
      <c r="F9" s="695">
        <f t="shared" si="0"/>
        <v>174.10867831962312</v>
      </c>
      <c r="G9" s="696"/>
    </row>
    <row r="10" spans="1:7" s="585" customFormat="1" ht="19.5" customHeight="1">
      <c r="A10" s="641">
        <v>6361</v>
      </c>
      <c r="B10" s="625" t="s">
        <v>38</v>
      </c>
      <c r="C10" s="599">
        <v>82478.64</v>
      </c>
      <c r="D10" s="597"/>
      <c r="E10" s="599">
        <v>143602.47</v>
      </c>
      <c r="F10" s="695">
        <f t="shared" si="0"/>
        <v>174.10867831962312</v>
      </c>
      <c r="G10" s="696"/>
    </row>
    <row r="11" spans="1:7" s="585" customFormat="1" ht="18.75" customHeight="1" hidden="1" thickBot="1">
      <c r="A11" s="641">
        <v>6361</v>
      </c>
      <c r="B11" s="624" t="s">
        <v>521</v>
      </c>
      <c r="C11" s="580"/>
      <c r="D11" s="580"/>
      <c r="E11" s="586"/>
      <c r="F11" s="695" t="e">
        <f t="shared" si="0"/>
        <v>#DIV/0!</v>
      </c>
      <c r="G11" s="696"/>
    </row>
    <row r="12" spans="1:7" s="585" customFormat="1" ht="15" customHeight="1" hidden="1" thickBot="1">
      <c r="A12" s="641">
        <v>6361</v>
      </c>
      <c r="B12" s="624" t="s">
        <v>522</v>
      </c>
      <c r="C12" s="580"/>
      <c r="D12" s="601"/>
      <c r="E12" s="586"/>
      <c r="F12" s="695" t="e">
        <f t="shared" si="0"/>
        <v>#DIV/0!</v>
      </c>
      <c r="G12" s="696"/>
    </row>
    <row r="13" spans="1:7" s="585" customFormat="1" ht="15.75" customHeight="1" hidden="1" thickBot="1">
      <c r="A13" s="641">
        <v>6361</v>
      </c>
      <c r="B13" s="624" t="s">
        <v>523</v>
      </c>
      <c r="C13" s="580">
        <v>0</v>
      </c>
      <c r="D13" s="600"/>
      <c r="E13" s="586"/>
      <c r="F13" s="695" t="e">
        <f t="shared" si="0"/>
        <v>#DIV/0!</v>
      </c>
      <c r="G13" s="696"/>
    </row>
    <row r="14" spans="1:7" s="585" customFormat="1" ht="13.5" customHeight="1">
      <c r="A14" s="640">
        <v>638</v>
      </c>
      <c r="B14" s="603" t="s">
        <v>524</v>
      </c>
      <c r="C14" s="597">
        <f>C15</f>
        <v>45358.69</v>
      </c>
      <c r="D14" s="597"/>
      <c r="E14" s="597">
        <f>E15</f>
        <v>39543.96</v>
      </c>
      <c r="F14" s="695">
        <f t="shared" si="0"/>
        <v>87.18056010876857</v>
      </c>
      <c r="G14" s="696"/>
    </row>
    <row r="15" spans="1:7" s="585" customFormat="1" ht="21" customHeight="1">
      <c r="A15" s="755">
        <v>6381</v>
      </c>
      <c r="B15" s="625" t="s">
        <v>41</v>
      </c>
      <c r="C15" s="600">
        <f>SUM(C16:C18)</f>
        <v>45358.69</v>
      </c>
      <c r="D15" s="600"/>
      <c r="E15" s="600">
        <f>SUM(E16:E18)</f>
        <v>39543.96</v>
      </c>
      <c r="F15" s="756">
        <f t="shared" si="0"/>
        <v>87.18056010876857</v>
      </c>
      <c r="G15" s="757"/>
    </row>
    <row r="16" spans="1:7" s="585" customFormat="1" ht="15.75" customHeight="1" hidden="1">
      <c r="A16" s="641">
        <v>6381</v>
      </c>
      <c r="B16" s="624" t="s">
        <v>525</v>
      </c>
      <c r="C16" s="599">
        <v>45358.69</v>
      </c>
      <c r="D16" s="602">
        <v>13306.44</v>
      </c>
      <c r="E16" s="599">
        <v>39543.96</v>
      </c>
      <c r="F16" s="695">
        <f t="shared" si="0"/>
        <v>87.18056010876857</v>
      </c>
      <c r="G16" s="696">
        <f>E16/D16*100</f>
        <v>297.1791102654053</v>
      </c>
    </row>
    <row r="17" spans="1:7" s="585" customFormat="1" ht="15.75" customHeight="1" hidden="1">
      <c r="A17" s="641">
        <v>6381</v>
      </c>
      <c r="B17" s="624" t="s">
        <v>526</v>
      </c>
      <c r="C17" s="580">
        <v>0</v>
      </c>
      <c r="D17" s="580">
        <v>71074.97</v>
      </c>
      <c r="E17" s="580">
        <v>0</v>
      </c>
      <c r="F17" s="695" t="e">
        <f t="shared" si="0"/>
        <v>#DIV/0!</v>
      </c>
      <c r="G17" s="696">
        <f>E17/D17*100</f>
        <v>0</v>
      </c>
    </row>
    <row r="18" spans="1:7" s="585" customFormat="1" ht="15.75" customHeight="1" hidden="1">
      <c r="A18" s="641">
        <v>6381</v>
      </c>
      <c r="B18" s="624" t="s">
        <v>527</v>
      </c>
      <c r="C18" s="580">
        <v>0</v>
      </c>
      <c r="D18" s="580">
        <v>55079.97</v>
      </c>
      <c r="E18" s="580">
        <v>0</v>
      </c>
      <c r="F18" s="695" t="e">
        <f t="shared" si="0"/>
        <v>#DIV/0!</v>
      </c>
      <c r="G18" s="696">
        <f>E18/D18*100</f>
        <v>0</v>
      </c>
    </row>
    <row r="19" spans="1:7" s="585" customFormat="1" ht="15.75" customHeight="1">
      <c r="A19" s="640">
        <v>64</v>
      </c>
      <c r="B19" s="603" t="s">
        <v>376</v>
      </c>
      <c r="C19" s="597">
        <f>C20</f>
        <v>757.3199999999999</v>
      </c>
      <c r="D19" s="597">
        <v>1128.15</v>
      </c>
      <c r="E19" s="597">
        <f>E20</f>
        <v>140.63</v>
      </c>
      <c r="F19" s="695">
        <f t="shared" si="0"/>
        <v>18.569429039243648</v>
      </c>
      <c r="G19" s="696">
        <f>E19/D19*100</f>
        <v>12.46554092984089</v>
      </c>
    </row>
    <row r="20" spans="1:7" ht="12.75">
      <c r="A20" s="642">
        <v>641</v>
      </c>
      <c r="B20" s="603" t="s">
        <v>528</v>
      </c>
      <c r="C20" s="598">
        <f>C21+C22</f>
        <v>757.3199999999999</v>
      </c>
      <c r="D20" s="598"/>
      <c r="E20" s="598">
        <f>E21+E22</f>
        <v>140.63</v>
      </c>
      <c r="F20" s="695">
        <f t="shared" si="0"/>
        <v>18.569429039243648</v>
      </c>
      <c r="G20" s="696"/>
    </row>
    <row r="21" spans="1:7" ht="12.75">
      <c r="A21" s="643">
        <v>6413</v>
      </c>
      <c r="B21" s="624" t="s">
        <v>529</v>
      </c>
      <c r="C21" s="599">
        <v>33.92</v>
      </c>
      <c r="D21" s="601"/>
      <c r="E21" s="599">
        <v>23.39</v>
      </c>
      <c r="F21" s="695">
        <f t="shared" si="0"/>
        <v>68.9563679245283</v>
      </c>
      <c r="G21" s="696"/>
    </row>
    <row r="22" spans="1:7" ht="12.75">
      <c r="A22" s="643">
        <v>6414</v>
      </c>
      <c r="B22" s="624" t="s">
        <v>24</v>
      </c>
      <c r="C22" s="599">
        <v>723.4</v>
      </c>
      <c r="D22" s="580"/>
      <c r="E22" s="599">
        <v>117.24</v>
      </c>
      <c r="F22" s="695">
        <f t="shared" si="0"/>
        <v>16.206801216477743</v>
      </c>
      <c r="G22" s="696"/>
    </row>
    <row r="23" spans="1:7" ht="20.25" customHeight="1">
      <c r="A23" s="642">
        <v>65</v>
      </c>
      <c r="B23" s="603" t="s">
        <v>603</v>
      </c>
      <c r="C23" s="604">
        <f>C24</f>
        <v>115545.62</v>
      </c>
      <c r="D23" s="604">
        <v>159334.22</v>
      </c>
      <c r="E23" s="604">
        <f>E24</f>
        <v>166947.2</v>
      </c>
      <c r="F23" s="695">
        <f t="shared" si="0"/>
        <v>144.48596147564922</v>
      </c>
      <c r="G23" s="696">
        <f>E23/D23*100</f>
        <v>104.77799433166335</v>
      </c>
    </row>
    <row r="24" spans="1:7" ht="12.75">
      <c r="A24" s="642">
        <v>652</v>
      </c>
      <c r="B24" s="603" t="s">
        <v>530</v>
      </c>
      <c r="C24" s="597">
        <f>C25</f>
        <v>115545.62</v>
      </c>
      <c r="D24" s="597"/>
      <c r="E24" s="597">
        <f>E25</f>
        <v>166947.2</v>
      </c>
      <c r="F24" s="695">
        <f t="shared" si="0"/>
        <v>144.48596147564922</v>
      </c>
      <c r="G24" s="696"/>
    </row>
    <row r="25" spans="1:7" ht="12.75">
      <c r="A25" s="643">
        <v>6526</v>
      </c>
      <c r="B25" s="626" t="s">
        <v>27</v>
      </c>
      <c r="C25" s="599">
        <v>115545.62</v>
      </c>
      <c r="D25" s="600"/>
      <c r="E25" s="599">
        <v>166947.2</v>
      </c>
      <c r="F25" s="695">
        <f t="shared" si="0"/>
        <v>144.48596147564922</v>
      </c>
      <c r="G25" s="696"/>
    </row>
    <row r="26" spans="1:7" ht="12.75" hidden="1">
      <c r="A26" s="643">
        <v>65264</v>
      </c>
      <c r="B26" s="624" t="s">
        <v>531</v>
      </c>
      <c r="C26" s="580"/>
      <c r="D26" s="601">
        <v>2435</v>
      </c>
      <c r="E26" s="577"/>
      <c r="F26" s="695" t="e">
        <f t="shared" si="0"/>
        <v>#DIV/0!</v>
      </c>
      <c r="G26" s="696">
        <f>E26/D26*100</f>
        <v>0</v>
      </c>
    </row>
    <row r="27" spans="1:7" ht="12.75" hidden="1">
      <c r="A27" s="643">
        <v>65265</v>
      </c>
      <c r="B27" s="624" t="s">
        <v>532</v>
      </c>
      <c r="C27" s="580"/>
      <c r="D27" s="601">
        <v>128544.62</v>
      </c>
      <c r="E27" s="577"/>
      <c r="F27" s="695" t="e">
        <f t="shared" si="0"/>
        <v>#DIV/0!</v>
      </c>
      <c r="G27" s="696">
        <f>E27/D27*100</f>
        <v>0</v>
      </c>
    </row>
    <row r="28" spans="1:7" ht="16.5" customHeight="1" hidden="1">
      <c r="A28" s="643">
        <v>65269</v>
      </c>
      <c r="B28" s="624" t="s">
        <v>533</v>
      </c>
      <c r="C28" s="580"/>
      <c r="D28" s="601">
        <v>28354.6</v>
      </c>
      <c r="E28" s="577"/>
      <c r="F28" s="695" t="e">
        <f t="shared" si="0"/>
        <v>#DIV/0!</v>
      </c>
      <c r="G28" s="696">
        <f>E28/D28*100</f>
        <v>0</v>
      </c>
    </row>
    <row r="29" spans="1:7" ht="17.25" customHeight="1">
      <c r="A29" s="642">
        <v>66</v>
      </c>
      <c r="B29" s="603" t="s">
        <v>534</v>
      </c>
      <c r="C29" s="604">
        <f>C30+C33</f>
        <v>952754.6699999999</v>
      </c>
      <c r="D29" s="604">
        <v>909165.78</v>
      </c>
      <c r="E29" s="604">
        <f>E30+E33</f>
        <v>982007.64</v>
      </c>
      <c r="F29" s="695">
        <f t="shared" si="0"/>
        <v>103.07035703115473</v>
      </c>
      <c r="G29" s="696">
        <f>E29/D29*100</f>
        <v>108.01194475225408</v>
      </c>
    </row>
    <row r="30" spans="1:7" ht="21">
      <c r="A30" s="642">
        <v>661</v>
      </c>
      <c r="B30" s="603" t="s">
        <v>535</v>
      </c>
      <c r="C30" s="597">
        <f>SUM(C31:C32)</f>
        <v>951904.85</v>
      </c>
      <c r="D30" s="597"/>
      <c r="E30" s="597">
        <f>SUM(E31:E32)</f>
        <v>982007.64</v>
      </c>
      <c r="F30" s="695">
        <f t="shared" si="0"/>
        <v>103.16237384440264</v>
      </c>
      <c r="G30" s="696"/>
    </row>
    <row r="31" spans="1:7" ht="12.75">
      <c r="A31" s="643">
        <v>6614</v>
      </c>
      <c r="B31" s="624" t="s">
        <v>536</v>
      </c>
      <c r="C31" s="580"/>
      <c r="D31" s="601"/>
      <c r="E31" s="577"/>
      <c r="F31" s="695"/>
      <c r="G31" s="696"/>
    </row>
    <row r="32" spans="1:7" ht="12.75">
      <c r="A32" s="643">
        <v>6615</v>
      </c>
      <c r="B32" s="624" t="s">
        <v>537</v>
      </c>
      <c r="C32" s="599">
        <v>951904.85</v>
      </c>
      <c r="D32" s="542"/>
      <c r="E32" s="599">
        <v>982007.64</v>
      </c>
      <c r="F32" s="695">
        <f t="shared" si="0"/>
        <v>103.16237384440264</v>
      </c>
      <c r="G32" s="696"/>
    </row>
    <row r="33" spans="1:7" s="587" customFormat="1" ht="21">
      <c r="A33" s="676">
        <v>663</v>
      </c>
      <c r="B33" s="603" t="s">
        <v>538</v>
      </c>
      <c r="C33" s="598">
        <f>C34</f>
        <v>849.82</v>
      </c>
      <c r="D33" s="598">
        <f>D34</f>
        <v>1000</v>
      </c>
      <c r="E33" s="598">
        <f>E34</f>
        <v>0</v>
      </c>
      <c r="F33" s="695">
        <f t="shared" si="0"/>
        <v>0</v>
      </c>
      <c r="G33" s="696">
        <f>E33/D33*100</f>
        <v>0</v>
      </c>
    </row>
    <row r="34" spans="1:7" ht="12.75">
      <c r="A34" s="643">
        <v>6631</v>
      </c>
      <c r="B34" s="624" t="s">
        <v>436</v>
      </c>
      <c r="C34" s="599">
        <v>849.82</v>
      </c>
      <c r="D34" s="580">
        <v>1000</v>
      </c>
      <c r="E34" s="577">
        <v>0</v>
      </c>
      <c r="F34" s="695">
        <f t="shared" si="0"/>
        <v>0</v>
      </c>
      <c r="G34" s="696">
        <f>E34/D34*100</f>
        <v>0</v>
      </c>
    </row>
    <row r="35" spans="1:7" ht="16.5" customHeight="1">
      <c r="A35" s="642">
        <v>67</v>
      </c>
      <c r="B35" s="603" t="s">
        <v>539</v>
      </c>
      <c r="C35" s="598">
        <f>C36+C42</f>
        <v>2232537.1799999997</v>
      </c>
      <c r="D35" s="598">
        <f>D36+D42</f>
        <v>1765143.6300000001</v>
      </c>
      <c r="E35" s="598">
        <f>E36+E42</f>
        <v>1690014.1500000001</v>
      </c>
      <c r="F35" s="695">
        <f t="shared" si="0"/>
        <v>75.69926114287603</v>
      </c>
      <c r="G35" s="696">
        <f>E35/D35*100</f>
        <v>95.74371860039514</v>
      </c>
    </row>
    <row r="36" spans="1:7" s="587" customFormat="1" ht="12.75">
      <c r="A36" s="642">
        <v>671</v>
      </c>
      <c r="B36" s="603" t="s">
        <v>540</v>
      </c>
      <c r="C36" s="597">
        <f>C37+C41</f>
        <v>31962.260000000002</v>
      </c>
      <c r="D36" s="597">
        <f>D37+D41</f>
        <v>34351.79</v>
      </c>
      <c r="E36" s="597">
        <f>E37+E41</f>
        <v>35051.79</v>
      </c>
      <c r="F36" s="695">
        <f t="shared" si="0"/>
        <v>109.66618130257373</v>
      </c>
      <c r="G36" s="696">
        <f>E36/D36*100</f>
        <v>102.03773951808625</v>
      </c>
    </row>
    <row r="37" spans="1:7" ht="12.75">
      <c r="A37" s="643">
        <v>6711</v>
      </c>
      <c r="B37" s="317" t="s">
        <v>313</v>
      </c>
      <c r="C37" s="599">
        <v>20156.16</v>
      </c>
      <c r="D37" s="600">
        <f>SUM(D38:D40)</f>
        <v>26267.71</v>
      </c>
      <c r="E37" s="599">
        <v>26967.71</v>
      </c>
      <c r="F37" s="695">
        <f t="shared" si="0"/>
        <v>133.79388732774495</v>
      </c>
      <c r="G37" s="696">
        <f>E37/D37*100</f>
        <v>102.66486876853749</v>
      </c>
    </row>
    <row r="38" spans="1:7" s="587" customFormat="1" ht="12.75" hidden="1">
      <c r="A38" s="643">
        <v>6711</v>
      </c>
      <c r="B38" s="624" t="s">
        <v>541</v>
      </c>
      <c r="C38" s="580"/>
      <c r="D38" s="601">
        <v>1200</v>
      </c>
      <c r="E38" s="578"/>
      <c r="F38" s="695" t="e">
        <f t="shared" si="0"/>
        <v>#DIV/0!</v>
      </c>
      <c r="G38" s="696">
        <f>E38/D38*100</f>
        <v>0</v>
      </c>
    </row>
    <row r="39" spans="1:9" ht="18" customHeight="1" hidden="1" thickBot="1">
      <c r="A39" s="643">
        <v>6711</v>
      </c>
      <c r="B39" s="624" t="s">
        <v>542</v>
      </c>
      <c r="C39" s="580"/>
      <c r="D39" s="601">
        <v>1700</v>
      </c>
      <c r="E39" s="577"/>
      <c r="F39" s="695" t="e">
        <f t="shared" si="0"/>
        <v>#DIV/0!</v>
      </c>
      <c r="G39" s="696">
        <f>E39/D39*100</f>
        <v>0</v>
      </c>
      <c r="I39" s="588">
        <v>8084.08</v>
      </c>
    </row>
    <row r="40" spans="1:7" ht="12.75" customHeight="1" hidden="1" thickBot="1">
      <c r="A40" s="643">
        <v>6711</v>
      </c>
      <c r="B40" s="624" t="s">
        <v>543</v>
      </c>
      <c r="C40" s="580"/>
      <c r="D40" s="580">
        <v>23367.71</v>
      </c>
      <c r="E40" s="577"/>
      <c r="F40" s="695" t="e">
        <f t="shared" si="0"/>
        <v>#DIV/0!</v>
      </c>
      <c r="G40" s="696">
        <f>E40/D40*100</f>
        <v>0</v>
      </c>
    </row>
    <row r="41" spans="1:7" s="566" customFormat="1" ht="22.5" customHeight="1">
      <c r="A41" s="644">
        <v>6712</v>
      </c>
      <c r="B41" s="321" t="s">
        <v>314</v>
      </c>
      <c r="C41" s="605">
        <v>11806.1</v>
      </c>
      <c r="D41" s="606">
        <v>8084.08</v>
      </c>
      <c r="E41" s="606">
        <v>8084.08</v>
      </c>
      <c r="F41" s="697">
        <f t="shared" si="0"/>
        <v>68.47375509270631</v>
      </c>
      <c r="G41" s="698">
        <f>E41/D41*100</f>
        <v>100</v>
      </c>
    </row>
    <row r="42" spans="1:7" s="590" customFormat="1" ht="24">
      <c r="A42" s="645">
        <v>673</v>
      </c>
      <c r="B42" s="335" t="s">
        <v>30</v>
      </c>
      <c r="C42" s="608">
        <f>C43</f>
        <v>2200574.92</v>
      </c>
      <c r="D42" s="608">
        <f>D43</f>
        <v>1730791.84</v>
      </c>
      <c r="E42" s="608">
        <f>E43</f>
        <v>1654962.36</v>
      </c>
      <c r="F42" s="697">
        <f t="shared" si="0"/>
        <v>75.20590846323016</v>
      </c>
      <c r="G42" s="698">
        <f>E42/D42*100</f>
        <v>95.61879838767902</v>
      </c>
    </row>
    <row r="43" spans="1:7" s="566" customFormat="1" ht="21" customHeight="1">
      <c r="A43" s="644">
        <v>6731</v>
      </c>
      <c r="B43" s="324" t="s">
        <v>30</v>
      </c>
      <c r="C43" s="605">
        <v>2200574.92</v>
      </c>
      <c r="D43" s="606">
        <v>1730791.84</v>
      </c>
      <c r="E43" s="605">
        <v>1654962.36</v>
      </c>
      <c r="F43" s="697">
        <f t="shared" si="0"/>
        <v>75.20590846323016</v>
      </c>
      <c r="G43" s="698">
        <f>E43/D43*100</f>
        <v>95.61879838767902</v>
      </c>
    </row>
    <row r="44" spans="1:7" s="566" customFormat="1" ht="11.25" customHeight="1">
      <c r="A44" s="645">
        <v>68</v>
      </c>
      <c r="B44" s="607" t="s">
        <v>544</v>
      </c>
      <c r="C44" s="608">
        <f aca="true" t="shared" si="1" ref="C44:E45">C45</f>
        <v>71.41</v>
      </c>
      <c r="D44" s="608">
        <f t="shared" si="1"/>
        <v>0</v>
      </c>
      <c r="E44" s="608">
        <f t="shared" si="1"/>
        <v>900.6</v>
      </c>
      <c r="F44" s="697">
        <f t="shared" si="0"/>
        <v>1261.1679036549504</v>
      </c>
      <c r="G44" s="698">
        <v>0</v>
      </c>
    </row>
    <row r="45" spans="1:7" s="590" customFormat="1" ht="12.75">
      <c r="A45" s="645">
        <v>683</v>
      </c>
      <c r="B45" s="607" t="s">
        <v>545</v>
      </c>
      <c r="C45" s="608">
        <f t="shared" si="1"/>
        <v>71.41</v>
      </c>
      <c r="D45" s="608">
        <f t="shared" si="1"/>
        <v>0</v>
      </c>
      <c r="E45" s="608">
        <f t="shared" si="1"/>
        <v>900.6</v>
      </c>
      <c r="F45" s="697">
        <f t="shared" si="0"/>
        <v>1261.1679036549504</v>
      </c>
      <c r="G45" s="698"/>
    </row>
    <row r="46" spans="1:7" s="566" customFormat="1" ht="12.75">
      <c r="A46" s="644">
        <v>6831</v>
      </c>
      <c r="B46" s="627" t="s">
        <v>33</v>
      </c>
      <c r="C46" s="605">
        <v>71.41</v>
      </c>
      <c r="D46" s="711">
        <v>0</v>
      </c>
      <c r="E46" s="605">
        <v>900.6</v>
      </c>
      <c r="F46" s="697">
        <f t="shared" si="0"/>
        <v>1261.1679036549504</v>
      </c>
      <c r="G46" s="698"/>
    </row>
    <row r="47" spans="1:7" s="566" customFormat="1" ht="20.25">
      <c r="A47" s="682">
        <v>7</v>
      </c>
      <c r="B47" s="683" t="s">
        <v>351</v>
      </c>
      <c r="C47" s="685">
        <f>C48</f>
        <v>8845.980000000001</v>
      </c>
      <c r="D47" s="685">
        <f>D48</f>
        <v>1446.64</v>
      </c>
      <c r="E47" s="685">
        <f>E48</f>
        <v>119.96</v>
      </c>
      <c r="F47" s="699">
        <f>E47/C47*100</f>
        <v>1.35609621545606</v>
      </c>
      <c r="G47" s="700">
        <f>E47/D47*100</f>
        <v>8.2923187524194</v>
      </c>
    </row>
    <row r="48" spans="1:7" s="566" customFormat="1" ht="18.75" customHeight="1">
      <c r="A48" s="645">
        <v>72</v>
      </c>
      <c r="B48" s="607" t="s">
        <v>546</v>
      </c>
      <c r="C48" s="609">
        <f>SUM(C49:C51)</f>
        <v>8845.980000000001</v>
      </c>
      <c r="D48" s="609">
        <v>1446.64</v>
      </c>
      <c r="E48" s="609">
        <f>SUM(E49:E51)</f>
        <v>119.96</v>
      </c>
      <c r="F48" s="697">
        <f>E48/C48*100</f>
        <v>1.35609621545606</v>
      </c>
      <c r="G48" s="698">
        <f>E48/D48*100</f>
        <v>8.2923187524194</v>
      </c>
    </row>
    <row r="49" spans="1:7" s="566" customFormat="1" ht="15.75" customHeight="1">
      <c r="A49" s="644">
        <v>7211</v>
      </c>
      <c r="B49" s="628" t="s">
        <v>58</v>
      </c>
      <c r="C49" s="605">
        <v>139.36</v>
      </c>
      <c r="D49" s="606"/>
      <c r="E49" s="605">
        <v>119.96</v>
      </c>
      <c r="F49" s="697">
        <f t="shared" si="0"/>
        <v>86.0792192881745</v>
      </c>
      <c r="G49" s="698"/>
    </row>
    <row r="50" spans="1:7" s="566" customFormat="1" ht="14.25" customHeight="1">
      <c r="A50" s="646">
        <v>7221</v>
      </c>
      <c r="B50" s="628" t="s">
        <v>67</v>
      </c>
      <c r="C50" s="606">
        <v>0</v>
      </c>
      <c r="D50" s="606"/>
      <c r="E50" s="579">
        <v>0</v>
      </c>
      <c r="F50" s="697">
        <v>0</v>
      </c>
      <c r="G50" s="698"/>
    </row>
    <row r="51" spans="1:7" s="566" customFormat="1" ht="16.5" customHeight="1">
      <c r="A51" s="644">
        <v>7231</v>
      </c>
      <c r="B51" s="628" t="s">
        <v>61</v>
      </c>
      <c r="C51" s="605">
        <v>8706.62</v>
      </c>
      <c r="D51" s="610"/>
      <c r="E51" s="579">
        <v>0</v>
      </c>
      <c r="F51" s="697">
        <f t="shared" si="0"/>
        <v>0</v>
      </c>
      <c r="G51" s="698"/>
    </row>
    <row r="52" spans="1:7" s="566" customFormat="1" ht="12.75">
      <c r="A52" s="645" t="s">
        <v>547</v>
      </c>
      <c r="B52" s="607" t="s">
        <v>548</v>
      </c>
      <c r="C52" s="609">
        <f>C47+C5</f>
        <v>3446164.2499999995</v>
      </c>
      <c r="D52" s="609">
        <f>D47+D5</f>
        <v>3164988.2100000004</v>
      </c>
      <c r="E52" s="609">
        <f>E47+E5</f>
        <v>3024538.0100000002</v>
      </c>
      <c r="F52" s="697">
        <f t="shared" si="0"/>
        <v>87.76534693608991</v>
      </c>
      <c r="G52" s="698">
        <f>E52/D52*100</f>
        <v>95.56237841404155</v>
      </c>
    </row>
    <row r="53" spans="1:7" s="566" customFormat="1" ht="12.75">
      <c r="A53" s="682">
        <v>9</v>
      </c>
      <c r="B53" s="683" t="s">
        <v>604</v>
      </c>
      <c r="C53" s="684">
        <f>C54</f>
        <v>2278495.62</v>
      </c>
      <c r="D53" s="684">
        <f>D54</f>
        <v>386567.07</v>
      </c>
      <c r="E53" s="684">
        <f>E54</f>
        <v>2960597.04</v>
      </c>
      <c r="F53" s="699">
        <f>E53/C53*100</f>
        <v>129.93648151055038</v>
      </c>
      <c r="G53" s="700">
        <f>E53/D53*100</f>
        <v>765.8689189433543</v>
      </c>
    </row>
    <row r="54" spans="1:7" s="566" customFormat="1" ht="12.75">
      <c r="A54" s="611">
        <v>92</v>
      </c>
      <c r="B54" s="629" t="s">
        <v>373</v>
      </c>
      <c r="C54" s="609">
        <f>C55</f>
        <v>2278495.62</v>
      </c>
      <c r="D54" s="609">
        <v>386567.07</v>
      </c>
      <c r="E54" s="609">
        <f>E55</f>
        <v>2960597.04</v>
      </c>
      <c r="F54" s="697">
        <f>E54/C54*100</f>
        <v>129.93648151055038</v>
      </c>
      <c r="G54" s="698">
        <f>E54/D54*100</f>
        <v>765.8689189433543</v>
      </c>
    </row>
    <row r="55" spans="1:7" s="566" customFormat="1" ht="12.75">
      <c r="A55" s="611">
        <v>922</v>
      </c>
      <c r="B55" s="630" t="s">
        <v>374</v>
      </c>
      <c r="C55" s="609">
        <f>C56</f>
        <v>2278495.62</v>
      </c>
      <c r="D55" s="609"/>
      <c r="E55" s="609">
        <f>E56</f>
        <v>2960597.04</v>
      </c>
      <c r="F55" s="697">
        <f>E55/C55*100</f>
        <v>129.93648151055038</v>
      </c>
      <c r="G55" s="698"/>
    </row>
    <row r="56" spans="1:7" s="566" customFormat="1" ht="15" customHeight="1">
      <c r="A56" s="612">
        <v>9221</v>
      </c>
      <c r="B56" s="626" t="s">
        <v>333</v>
      </c>
      <c r="C56" s="605">
        <v>2278495.62</v>
      </c>
      <c r="D56" s="613"/>
      <c r="E56" s="605">
        <v>2960597.04</v>
      </c>
      <c r="F56" s="697">
        <f>E56/C56*100</f>
        <v>129.93648151055038</v>
      </c>
      <c r="G56" s="698"/>
    </row>
    <row r="57" spans="1:7" s="566" customFormat="1" ht="15" customHeight="1" thickBot="1">
      <c r="A57" s="758"/>
      <c r="B57" s="759"/>
      <c r="C57" s="760"/>
      <c r="D57" s="761"/>
      <c r="E57" s="760"/>
      <c r="F57" s="762"/>
      <c r="G57" s="763"/>
    </row>
    <row r="58" spans="1:7" s="566" customFormat="1" ht="15" customHeight="1" thickBot="1">
      <c r="A58" s="791"/>
      <c r="B58" s="792" t="s">
        <v>613</v>
      </c>
      <c r="C58" s="793">
        <f>C59+C62</f>
        <v>5724659.869999999</v>
      </c>
      <c r="D58" s="793">
        <f>D59+D62</f>
        <v>3551555.2800000003</v>
      </c>
      <c r="E58" s="793">
        <f>E59+E62</f>
        <v>5985135.050000001</v>
      </c>
      <c r="F58" s="794">
        <f>E58/C58*100</f>
        <v>104.55005512842813</v>
      </c>
      <c r="G58" s="795">
        <f>E58/D58*100</f>
        <v>168.52152305510504</v>
      </c>
    </row>
    <row r="59" spans="1:7" s="566" customFormat="1" ht="15" customHeight="1">
      <c r="A59" s="758"/>
      <c r="B59" s="781" t="s">
        <v>548</v>
      </c>
      <c r="C59" s="782">
        <f>C60+C61</f>
        <v>3446164.2499999995</v>
      </c>
      <c r="D59" s="782">
        <f>D60+D61</f>
        <v>3164988.2100000004</v>
      </c>
      <c r="E59" s="782">
        <f>E60+E61</f>
        <v>3024538.0100000002</v>
      </c>
      <c r="F59" s="783">
        <f>E59/C59*100</f>
        <v>87.76534693608991</v>
      </c>
      <c r="G59" s="784">
        <f>E59/D59*100</f>
        <v>95.56237841404155</v>
      </c>
    </row>
    <row r="60" spans="1:7" s="786" customFormat="1" ht="15" customHeight="1">
      <c r="A60" s="796">
        <v>6</v>
      </c>
      <c r="B60" s="797" t="s">
        <v>350</v>
      </c>
      <c r="C60" s="785">
        <f>C5</f>
        <v>3437318.2699999996</v>
      </c>
      <c r="D60" s="785">
        <f>D5</f>
        <v>3163541.5700000003</v>
      </c>
      <c r="E60" s="785">
        <f>E5</f>
        <v>3024418.0500000003</v>
      </c>
      <c r="F60" s="783">
        <f>E60/C60*100</f>
        <v>87.9877221843644</v>
      </c>
      <c r="G60" s="784">
        <f>E60/D60*100</f>
        <v>95.60228570032668</v>
      </c>
    </row>
    <row r="61" spans="1:7" s="786" customFormat="1" ht="18.75" customHeight="1">
      <c r="A61" s="796">
        <v>7</v>
      </c>
      <c r="B61" s="798" t="s">
        <v>351</v>
      </c>
      <c r="C61" s="785">
        <f>C47</f>
        <v>8845.980000000001</v>
      </c>
      <c r="D61" s="785">
        <f>D47</f>
        <v>1446.64</v>
      </c>
      <c r="E61" s="785">
        <f>E47</f>
        <v>119.96</v>
      </c>
      <c r="F61" s="783">
        <f>E61/C61*100</f>
        <v>1.35609621545606</v>
      </c>
      <c r="G61" s="784">
        <f>E61/D61*100</f>
        <v>8.2923187524194</v>
      </c>
    </row>
    <row r="62" spans="1:7" s="789" customFormat="1" ht="15" customHeight="1">
      <c r="A62" s="799"/>
      <c r="B62" s="787" t="s">
        <v>614</v>
      </c>
      <c r="C62" s="788">
        <f>C63</f>
        <v>2278495.62</v>
      </c>
      <c r="D62" s="788">
        <f>D63</f>
        <v>386567.07</v>
      </c>
      <c r="E62" s="788">
        <f>E63</f>
        <v>2960597.04</v>
      </c>
      <c r="F62" s="783">
        <f>E62/C62*100</f>
        <v>129.93648151055038</v>
      </c>
      <c r="G62" s="784">
        <f>E62/D62*100</f>
        <v>765.8689189433543</v>
      </c>
    </row>
    <row r="63" spans="1:7" s="786" customFormat="1" ht="13.5" thickBot="1">
      <c r="A63" s="800">
        <v>9</v>
      </c>
      <c r="B63" s="801" t="s">
        <v>604</v>
      </c>
      <c r="C63" s="802">
        <f>C53</f>
        <v>2278495.62</v>
      </c>
      <c r="D63" s="802">
        <f>D53</f>
        <v>386567.07</v>
      </c>
      <c r="E63" s="802">
        <f>E53</f>
        <v>2960597.04</v>
      </c>
      <c r="F63" s="803">
        <f>E63/C63*100</f>
        <v>129.93648151055038</v>
      </c>
      <c r="G63" s="804">
        <f>E63/D63*100</f>
        <v>765.8689189433543</v>
      </c>
    </row>
    <row r="64" spans="1:7" ht="13.5" thickBot="1">
      <c r="A64" s="565"/>
      <c r="B64" s="674" t="s">
        <v>605</v>
      </c>
      <c r="E64" s="790"/>
      <c r="F64" s="790"/>
      <c r="G64" s="790"/>
    </row>
    <row r="65" spans="1:7" ht="57" customHeight="1" thickBot="1">
      <c r="A65" s="632" t="s">
        <v>516</v>
      </c>
      <c r="B65" s="633" t="s">
        <v>517</v>
      </c>
      <c r="C65" s="634" t="s">
        <v>600</v>
      </c>
      <c r="D65" s="634" t="s">
        <v>518</v>
      </c>
      <c r="E65" s="634" t="s">
        <v>601</v>
      </c>
      <c r="F65" s="635" t="s">
        <v>369</v>
      </c>
      <c r="G65" s="636" t="s">
        <v>370</v>
      </c>
    </row>
    <row r="66" spans="1:7" ht="12.75">
      <c r="A66" s="686">
        <v>3</v>
      </c>
      <c r="B66" s="687" t="s">
        <v>441</v>
      </c>
      <c r="C66" s="688">
        <f>C67+C77+C109+C116+C113</f>
        <v>2686284.6999999997</v>
      </c>
      <c r="D66" s="688">
        <f>D67+D77+D109+D116+D113</f>
        <v>3400105.27</v>
      </c>
      <c r="E66" s="688">
        <f>E67+E77+E109+E116+E113</f>
        <v>2878750.11</v>
      </c>
      <c r="F66" s="701">
        <f>E66/C66*100</f>
        <v>107.16474355826841</v>
      </c>
      <c r="G66" s="702">
        <f>E66/D66*100</f>
        <v>84.66649945811824</v>
      </c>
    </row>
    <row r="67" spans="1:7" ht="14.25" customHeight="1">
      <c r="A67" s="647">
        <v>31</v>
      </c>
      <c r="B67" s="648" t="s">
        <v>549</v>
      </c>
      <c r="C67" s="649">
        <f>C68+C72+C75</f>
        <v>1591929.56</v>
      </c>
      <c r="D67" s="649">
        <v>1948938.32</v>
      </c>
      <c r="E67" s="649">
        <f>E68+E72+E75</f>
        <v>1903445.59</v>
      </c>
      <c r="F67" s="703">
        <f aca="true" t="shared" si="2" ref="F67:F128">E67/C67*100</f>
        <v>119.56845565453284</v>
      </c>
      <c r="G67" s="704">
        <f>E67/D67*100</f>
        <v>97.66576861190764</v>
      </c>
    </row>
    <row r="68" spans="1:7" ht="12.75">
      <c r="A68" s="647">
        <v>311</v>
      </c>
      <c r="B68" s="648" t="s">
        <v>550</v>
      </c>
      <c r="C68" s="649">
        <f>SUM(C69:C70)+C71</f>
        <v>1319397.55</v>
      </c>
      <c r="D68" s="649">
        <f>SUM(D69:D70)+D71</f>
        <v>0</v>
      </c>
      <c r="E68" s="649">
        <f>SUM(E69:E70)+E71</f>
        <v>1573205.7</v>
      </c>
      <c r="F68" s="703">
        <f t="shared" si="2"/>
        <v>119.23666979675684</v>
      </c>
      <c r="G68" s="704"/>
    </row>
    <row r="69" spans="1:7" ht="12.75">
      <c r="A69" s="639">
        <v>3111</v>
      </c>
      <c r="B69" s="623" t="s">
        <v>551</v>
      </c>
      <c r="C69" s="670">
        <v>1293278.53</v>
      </c>
      <c r="D69" s="671"/>
      <c r="E69" s="670">
        <v>1557726.25</v>
      </c>
      <c r="F69" s="703">
        <f t="shared" si="2"/>
        <v>120.44785511130382</v>
      </c>
      <c r="G69" s="704"/>
    </row>
    <row r="70" spans="1:9" ht="12.75">
      <c r="A70" s="639">
        <v>3113</v>
      </c>
      <c r="B70" s="623" t="s">
        <v>552</v>
      </c>
      <c r="C70" s="670">
        <v>20156.66</v>
      </c>
      <c r="D70" s="672"/>
      <c r="E70" s="670">
        <v>14521.72</v>
      </c>
      <c r="F70" s="703">
        <f t="shared" si="2"/>
        <v>72.04427717687355</v>
      </c>
      <c r="G70" s="704"/>
      <c r="H70" s="631"/>
      <c r="I70" s="588"/>
    </row>
    <row r="71" spans="1:7" ht="12.75">
      <c r="A71" s="638">
        <v>3114</v>
      </c>
      <c r="B71" s="650" t="s">
        <v>553</v>
      </c>
      <c r="C71" s="670">
        <v>5962.36</v>
      </c>
      <c r="D71" s="620"/>
      <c r="E71" s="670">
        <v>957.73</v>
      </c>
      <c r="F71" s="703">
        <f t="shared" si="2"/>
        <v>16.062934811047974</v>
      </c>
      <c r="G71" s="704"/>
    </row>
    <row r="72" spans="1:7" ht="12.75">
      <c r="A72" s="647">
        <v>313</v>
      </c>
      <c r="B72" s="651" t="s">
        <v>554</v>
      </c>
      <c r="C72" s="652">
        <f>C73+C74</f>
        <v>214754.82</v>
      </c>
      <c r="D72" s="652">
        <f>D73+D74</f>
        <v>0</v>
      </c>
      <c r="E72" s="652">
        <f>E73+E74</f>
        <v>256480.31</v>
      </c>
      <c r="F72" s="703">
        <f t="shared" si="2"/>
        <v>119.4293613526346</v>
      </c>
      <c r="G72" s="704"/>
    </row>
    <row r="73" spans="1:7" ht="12.75">
      <c r="A73" s="653" t="s">
        <v>75</v>
      </c>
      <c r="B73" s="654" t="s">
        <v>118</v>
      </c>
      <c r="C73" s="670">
        <v>214687.94</v>
      </c>
      <c r="D73" s="672"/>
      <c r="E73" s="670">
        <v>256422.98</v>
      </c>
      <c r="F73" s="703">
        <f t="shared" si="2"/>
        <v>119.43986234159219</v>
      </c>
      <c r="G73" s="704"/>
    </row>
    <row r="74" spans="1:7" ht="21">
      <c r="A74" s="653" t="s">
        <v>76</v>
      </c>
      <c r="B74" s="655" t="s">
        <v>400</v>
      </c>
      <c r="C74" s="670">
        <v>66.88</v>
      </c>
      <c r="D74" s="621"/>
      <c r="E74" s="670">
        <v>57.33</v>
      </c>
      <c r="F74" s="703">
        <f t="shared" si="2"/>
        <v>85.72069377990431</v>
      </c>
      <c r="G74" s="704"/>
    </row>
    <row r="75" spans="1:7" ht="16.5" customHeight="1">
      <c r="A75" s="647">
        <v>312</v>
      </c>
      <c r="B75" s="656" t="s">
        <v>555</v>
      </c>
      <c r="C75" s="657">
        <f>SUM(C76)</f>
        <v>57777.19</v>
      </c>
      <c r="D75" s="657">
        <f>SUM(D76)</f>
        <v>0</v>
      </c>
      <c r="E75" s="657">
        <f>SUM(E76)</f>
        <v>73759.58</v>
      </c>
      <c r="F75" s="703">
        <f t="shared" si="2"/>
        <v>127.66211025492933</v>
      </c>
      <c r="G75" s="704"/>
    </row>
    <row r="76" spans="1:7" ht="15.75" customHeight="1">
      <c r="A76" s="658">
        <v>3121</v>
      </c>
      <c r="B76" s="654" t="s">
        <v>74</v>
      </c>
      <c r="C76" s="670">
        <v>57777.19</v>
      </c>
      <c r="D76" s="672"/>
      <c r="E76" s="670">
        <v>73759.58</v>
      </c>
      <c r="F76" s="703">
        <f t="shared" si="2"/>
        <v>127.66211025492933</v>
      </c>
      <c r="G76" s="704"/>
    </row>
    <row r="77" spans="1:7" s="589" customFormat="1" ht="12.75">
      <c r="A77" s="689">
        <v>32</v>
      </c>
      <c r="B77" s="690" t="s">
        <v>401</v>
      </c>
      <c r="C77" s="764">
        <f>C78+C82+C89+C101+C99</f>
        <v>1083360.49</v>
      </c>
      <c r="D77" s="764">
        <v>1382621.34</v>
      </c>
      <c r="E77" s="764">
        <f>E78+E82+E89+E101+E99</f>
        <v>969239.08</v>
      </c>
      <c r="F77" s="707">
        <f t="shared" si="2"/>
        <v>89.46598006357053</v>
      </c>
      <c r="G77" s="708">
        <f>E77/D77*100</f>
        <v>70.10155651148852</v>
      </c>
    </row>
    <row r="78" spans="1:7" ht="12.75">
      <c r="A78" s="647">
        <v>321</v>
      </c>
      <c r="B78" s="648" t="s">
        <v>556</v>
      </c>
      <c r="C78" s="657">
        <f>SUM(C79:C81)</f>
        <v>45254.4</v>
      </c>
      <c r="D78" s="657">
        <f>SUM(D79:D81)</f>
        <v>0</v>
      </c>
      <c r="E78" s="657">
        <f>SUM(E79:E81)</f>
        <v>49406.26999999999</v>
      </c>
      <c r="F78" s="703">
        <f t="shared" si="2"/>
        <v>109.17451120774994</v>
      </c>
      <c r="G78" s="704"/>
    </row>
    <row r="79" spans="1:7" ht="12.75">
      <c r="A79" s="639">
        <v>3211</v>
      </c>
      <c r="B79" s="623" t="s">
        <v>557</v>
      </c>
      <c r="C79" s="670">
        <v>7154.96</v>
      </c>
      <c r="D79" s="619"/>
      <c r="E79" s="670">
        <v>5331.84</v>
      </c>
      <c r="F79" s="703">
        <f>E79/C79*100</f>
        <v>74.51949416907992</v>
      </c>
      <c r="G79" s="704"/>
    </row>
    <row r="80" spans="1:7" ht="21" customHeight="1">
      <c r="A80" s="639">
        <v>3212</v>
      </c>
      <c r="B80" s="623" t="s">
        <v>558</v>
      </c>
      <c r="C80" s="670">
        <v>27153.37</v>
      </c>
      <c r="D80" s="619"/>
      <c r="E80" s="670">
        <v>32830.2</v>
      </c>
      <c r="F80" s="703">
        <f>E80/C80*100</f>
        <v>120.9065394092888</v>
      </c>
      <c r="G80" s="704"/>
    </row>
    <row r="81" spans="1:7" ht="12.75">
      <c r="A81" s="639">
        <v>3213</v>
      </c>
      <c r="B81" s="623" t="s">
        <v>127</v>
      </c>
      <c r="C81" s="670">
        <v>10946.07</v>
      </c>
      <c r="D81" s="619"/>
      <c r="E81" s="670">
        <v>11244.23</v>
      </c>
      <c r="F81" s="703">
        <f>E81/C81*100</f>
        <v>102.72389999333093</v>
      </c>
      <c r="G81" s="704"/>
    </row>
    <row r="82" spans="1:7" ht="12.75">
      <c r="A82" s="647">
        <v>322</v>
      </c>
      <c r="B82" s="648" t="s">
        <v>559</v>
      </c>
      <c r="C82" s="657">
        <f>SUM(C83:C88)</f>
        <v>720451.1900000001</v>
      </c>
      <c r="D82" s="657">
        <f>SUM(D83:D88)</f>
        <v>0</v>
      </c>
      <c r="E82" s="657">
        <f>SUM(E83:E88)</f>
        <v>469186.17999999993</v>
      </c>
      <c r="F82" s="703">
        <f t="shared" si="2"/>
        <v>65.1239371261223</v>
      </c>
      <c r="G82" s="704"/>
    </row>
    <row r="83" spans="1:8" ht="15.75" customHeight="1">
      <c r="A83" s="639">
        <v>3221</v>
      </c>
      <c r="B83" s="623" t="s">
        <v>560</v>
      </c>
      <c r="C83" s="670">
        <v>28825.88</v>
      </c>
      <c r="D83" s="672"/>
      <c r="E83" s="670">
        <v>26041.86</v>
      </c>
      <c r="F83" s="703">
        <f aca="true" t="shared" si="3" ref="F83:F88">E83/C83*100</f>
        <v>90.34194272646663</v>
      </c>
      <c r="G83" s="704"/>
      <c r="H83" s="631"/>
    </row>
    <row r="84" spans="1:8" ht="12.75">
      <c r="A84" s="639">
        <v>3222</v>
      </c>
      <c r="B84" s="623" t="s">
        <v>561</v>
      </c>
      <c r="C84" s="670">
        <v>593134.66</v>
      </c>
      <c r="D84" s="672"/>
      <c r="E84" s="670">
        <v>364872.31</v>
      </c>
      <c r="F84" s="703">
        <f t="shared" si="3"/>
        <v>61.5159313063917</v>
      </c>
      <c r="G84" s="704"/>
      <c r="H84" s="631"/>
    </row>
    <row r="85" spans="1:8" ht="12.75">
      <c r="A85" s="639">
        <v>3223</v>
      </c>
      <c r="B85" s="623" t="s">
        <v>562</v>
      </c>
      <c r="C85" s="670">
        <v>80075.85</v>
      </c>
      <c r="D85" s="672"/>
      <c r="E85" s="670">
        <v>64136.3</v>
      </c>
      <c r="F85" s="703">
        <f t="shared" si="3"/>
        <v>80.09443546337629</v>
      </c>
      <c r="G85" s="704"/>
      <c r="H85" s="631"/>
    </row>
    <row r="86" spans="1:8" ht="12.75">
      <c r="A86" s="639">
        <v>3224</v>
      </c>
      <c r="B86" s="623" t="s">
        <v>563</v>
      </c>
      <c r="C86" s="670">
        <v>6093.42</v>
      </c>
      <c r="D86" s="672"/>
      <c r="E86" s="670">
        <v>5736.06</v>
      </c>
      <c r="F86" s="703">
        <f t="shared" si="3"/>
        <v>94.13531317388265</v>
      </c>
      <c r="G86" s="704"/>
      <c r="H86" s="631"/>
    </row>
    <row r="87" spans="1:8" ht="12.75">
      <c r="A87" s="639">
        <v>3225</v>
      </c>
      <c r="B87" s="623" t="s">
        <v>564</v>
      </c>
      <c r="C87" s="670">
        <v>7189.18</v>
      </c>
      <c r="D87" s="672"/>
      <c r="E87" s="670">
        <v>2039.47</v>
      </c>
      <c r="F87" s="703">
        <f t="shared" si="3"/>
        <v>28.368603929794496</v>
      </c>
      <c r="G87" s="704"/>
      <c r="H87" s="631"/>
    </row>
    <row r="88" spans="1:7" ht="12.75">
      <c r="A88" s="639">
        <v>3227</v>
      </c>
      <c r="B88" s="623" t="s">
        <v>565</v>
      </c>
      <c r="C88" s="670">
        <v>5132.2</v>
      </c>
      <c r="D88" s="672"/>
      <c r="E88" s="670">
        <v>6360.18</v>
      </c>
      <c r="F88" s="703">
        <f t="shared" si="3"/>
        <v>123.92697088967695</v>
      </c>
      <c r="G88" s="704"/>
    </row>
    <row r="89" spans="1:7" ht="12.75">
      <c r="A89" s="647">
        <v>323</v>
      </c>
      <c r="B89" s="648" t="s">
        <v>442</v>
      </c>
      <c r="C89" s="657">
        <f>SUM(C90:C98)</f>
        <v>290998.82999999996</v>
      </c>
      <c r="D89" s="657">
        <f>SUM(D90:D98)</f>
        <v>0</v>
      </c>
      <c r="E89" s="657">
        <f>SUM(E90:E98)</f>
        <v>421597.88</v>
      </c>
      <c r="F89" s="703">
        <f t="shared" si="2"/>
        <v>144.879579069098</v>
      </c>
      <c r="G89" s="704"/>
    </row>
    <row r="90" spans="1:9" ht="12.75">
      <c r="A90" s="639">
        <v>3231</v>
      </c>
      <c r="B90" s="623" t="s">
        <v>566</v>
      </c>
      <c r="C90" s="670">
        <v>17498.83</v>
      </c>
      <c r="D90" s="672"/>
      <c r="E90" s="670">
        <v>15175.11</v>
      </c>
      <c r="F90" s="703">
        <f t="shared" si="2"/>
        <v>86.72071218475749</v>
      </c>
      <c r="G90" s="704"/>
      <c r="H90" s="631"/>
      <c r="I90" s="588"/>
    </row>
    <row r="91" spans="1:9" ht="12.75">
      <c r="A91" s="639">
        <v>3232</v>
      </c>
      <c r="B91" s="623" t="s">
        <v>567</v>
      </c>
      <c r="C91" s="670">
        <v>52506.22</v>
      </c>
      <c r="D91" s="672"/>
      <c r="E91" s="670">
        <v>149142.51</v>
      </c>
      <c r="F91" s="703">
        <f t="shared" si="2"/>
        <v>284.0473185843506</v>
      </c>
      <c r="G91" s="704"/>
      <c r="H91" s="631"/>
      <c r="I91" s="588"/>
    </row>
    <row r="92" spans="1:9" ht="12.75">
      <c r="A92" s="639">
        <v>3233</v>
      </c>
      <c r="B92" s="623" t="s">
        <v>568</v>
      </c>
      <c r="C92" s="670">
        <v>13066.83</v>
      </c>
      <c r="D92" s="672"/>
      <c r="E92" s="670">
        <v>8506.83</v>
      </c>
      <c r="F92" s="703">
        <f t="shared" si="2"/>
        <v>65.10247703536359</v>
      </c>
      <c r="G92" s="704"/>
      <c r="H92" s="631"/>
      <c r="I92" s="588"/>
    </row>
    <row r="93" spans="1:9" ht="16.5" customHeight="1">
      <c r="A93" s="639">
        <v>3234</v>
      </c>
      <c r="B93" s="623" t="s">
        <v>569</v>
      </c>
      <c r="C93" s="670">
        <v>34842.75</v>
      </c>
      <c r="D93" s="672"/>
      <c r="E93" s="670">
        <v>41684.15</v>
      </c>
      <c r="F93" s="703">
        <f t="shared" si="2"/>
        <v>119.63507472860209</v>
      </c>
      <c r="G93" s="704"/>
      <c r="H93" s="631"/>
      <c r="I93" s="588"/>
    </row>
    <row r="94" spans="1:9" ht="12.75">
      <c r="A94" s="639">
        <v>3235</v>
      </c>
      <c r="B94" s="623" t="s">
        <v>334</v>
      </c>
      <c r="C94" s="670">
        <v>12265.5</v>
      </c>
      <c r="D94" s="672"/>
      <c r="E94" s="670">
        <v>10860.38</v>
      </c>
      <c r="F94" s="703">
        <f t="shared" si="2"/>
        <v>88.54412783824547</v>
      </c>
      <c r="G94" s="704"/>
      <c r="H94" s="631"/>
      <c r="I94" s="588"/>
    </row>
    <row r="95" spans="1:9" ht="12.75">
      <c r="A95" s="639">
        <v>3236</v>
      </c>
      <c r="B95" s="623" t="s">
        <v>570</v>
      </c>
      <c r="C95" s="670">
        <v>79746.29</v>
      </c>
      <c r="D95" s="672"/>
      <c r="E95" s="670">
        <v>102385.8</v>
      </c>
      <c r="F95" s="703">
        <f t="shared" si="2"/>
        <v>128.389421000024</v>
      </c>
      <c r="G95" s="704"/>
      <c r="H95" s="631"/>
      <c r="I95" s="588"/>
    </row>
    <row r="96" spans="1:9" ht="12.75">
      <c r="A96" s="639">
        <v>3237</v>
      </c>
      <c r="B96" s="623" t="s">
        <v>156</v>
      </c>
      <c r="C96" s="670">
        <v>25426.17</v>
      </c>
      <c r="D96" s="673"/>
      <c r="E96" s="670">
        <v>40046.83</v>
      </c>
      <c r="F96" s="703">
        <f t="shared" si="2"/>
        <v>157.50240795212179</v>
      </c>
      <c r="G96" s="704"/>
      <c r="H96" s="631"/>
      <c r="I96" s="588"/>
    </row>
    <row r="97" spans="1:9" ht="21.75" customHeight="1">
      <c r="A97" s="639">
        <v>3238</v>
      </c>
      <c r="B97" s="623" t="s">
        <v>571</v>
      </c>
      <c r="C97" s="670">
        <v>24942.39</v>
      </c>
      <c r="D97" s="673"/>
      <c r="E97" s="670">
        <v>27850.34</v>
      </c>
      <c r="F97" s="703">
        <f t="shared" si="2"/>
        <v>111.65866623046148</v>
      </c>
      <c r="G97" s="704"/>
      <c r="H97" s="631"/>
      <c r="I97" s="588"/>
    </row>
    <row r="98" spans="1:9" ht="24.75" customHeight="1">
      <c r="A98" s="658">
        <v>3239</v>
      </c>
      <c r="B98" s="659" t="s">
        <v>572</v>
      </c>
      <c r="C98" s="670">
        <v>30703.85</v>
      </c>
      <c r="D98" s="672"/>
      <c r="E98" s="670">
        <v>25945.93</v>
      </c>
      <c r="F98" s="703">
        <f t="shared" si="2"/>
        <v>84.5038325812561</v>
      </c>
      <c r="G98" s="704"/>
      <c r="H98" s="631"/>
      <c r="I98" s="588"/>
    </row>
    <row r="99" spans="1:9" ht="14.25" customHeight="1">
      <c r="A99" s="660">
        <v>324</v>
      </c>
      <c r="B99" s="648" t="s">
        <v>573</v>
      </c>
      <c r="C99" s="652">
        <f>C100</f>
        <v>0</v>
      </c>
      <c r="D99" s="652">
        <f>D100</f>
        <v>0</v>
      </c>
      <c r="E99" s="652">
        <f>E100</f>
        <v>307.9</v>
      </c>
      <c r="F99" s="703" t="e">
        <f t="shared" si="2"/>
        <v>#DIV/0!</v>
      </c>
      <c r="G99" s="704"/>
      <c r="H99" s="631"/>
      <c r="I99" s="588"/>
    </row>
    <row r="100" spans="1:7" ht="12.75">
      <c r="A100" s="658">
        <v>3241</v>
      </c>
      <c r="B100" s="659" t="s">
        <v>574</v>
      </c>
      <c r="C100" s="619">
        <v>0</v>
      </c>
      <c r="D100" s="619"/>
      <c r="E100" s="670">
        <v>307.9</v>
      </c>
      <c r="F100" s="703" t="e">
        <f t="shared" si="2"/>
        <v>#DIV/0!</v>
      </c>
      <c r="G100" s="704"/>
    </row>
    <row r="101" spans="1:7" s="564" customFormat="1" ht="18" customHeight="1">
      <c r="A101" s="637">
        <v>329</v>
      </c>
      <c r="B101" s="171" t="s">
        <v>406</v>
      </c>
      <c r="C101" s="617">
        <f>SUM(C102:C108)</f>
        <v>26656.07</v>
      </c>
      <c r="D101" s="617">
        <f>SUM(D102:D108)</f>
        <v>0</v>
      </c>
      <c r="E101" s="617">
        <f>SUM(E102:E108)</f>
        <v>28740.850000000002</v>
      </c>
      <c r="F101" s="705">
        <f t="shared" si="2"/>
        <v>107.82103288294186</v>
      </c>
      <c r="G101" s="706"/>
    </row>
    <row r="102" spans="1:7" ht="12.75">
      <c r="A102" s="639">
        <v>3291</v>
      </c>
      <c r="B102" s="654" t="s">
        <v>165</v>
      </c>
      <c r="C102" s="670">
        <v>8907.17</v>
      </c>
      <c r="D102" s="672"/>
      <c r="E102" s="670">
        <v>8898.66</v>
      </c>
      <c r="F102" s="703">
        <f aca="true" t="shared" si="4" ref="F102:F108">E102/C102*100</f>
        <v>99.90445899202552</v>
      </c>
      <c r="G102" s="704"/>
    </row>
    <row r="103" spans="1:7" ht="12.75">
      <c r="A103" s="639">
        <v>3292</v>
      </c>
      <c r="B103" s="654" t="s">
        <v>97</v>
      </c>
      <c r="C103" s="670">
        <v>8383</v>
      </c>
      <c r="D103" s="672"/>
      <c r="E103" s="670">
        <v>8773.62</v>
      </c>
      <c r="F103" s="703">
        <f t="shared" si="4"/>
        <v>104.6596683764762</v>
      </c>
      <c r="G103" s="704"/>
    </row>
    <row r="104" spans="1:7" ht="12.75">
      <c r="A104" s="639">
        <v>3293</v>
      </c>
      <c r="B104" s="654" t="s">
        <v>168</v>
      </c>
      <c r="C104" s="670">
        <v>1687.58</v>
      </c>
      <c r="D104" s="672"/>
      <c r="E104" s="670">
        <v>2144.47</v>
      </c>
      <c r="F104" s="703">
        <f t="shared" si="4"/>
        <v>127.07367947001032</v>
      </c>
      <c r="G104" s="704"/>
    </row>
    <row r="105" spans="1:7" ht="12.75">
      <c r="A105" s="639">
        <v>3294</v>
      </c>
      <c r="B105" s="654" t="s">
        <v>170</v>
      </c>
      <c r="C105" s="670">
        <v>1440.97</v>
      </c>
      <c r="D105" s="672"/>
      <c r="E105" s="670">
        <v>1781</v>
      </c>
      <c r="F105" s="703">
        <f t="shared" si="4"/>
        <v>123.5972990416178</v>
      </c>
      <c r="G105" s="704"/>
    </row>
    <row r="106" spans="1:7" ht="12.75">
      <c r="A106" s="639">
        <v>3295</v>
      </c>
      <c r="B106" s="654" t="s">
        <v>172</v>
      </c>
      <c r="C106" s="670">
        <v>3268.34</v>
      </c>
      <c r="D106" s="672"/>
      <c r="E106" s="670">
        <v>4557.83</v>
      </c>
      <c r="F106" s="703">
        <f t="shared" si="4"/>
        <v>139.45397357680045</v>
      </c>
      <c r="G106" s="704"/>
    </row>
    <row r="107" spans="1:7" ht="12.75">
      <c r="A107" s="639">
        <v>3296</v>
      </c>
      <c r="B107" s="654" t="s">
        <v>407</v>
      </c>
      <c r="C107" s="670">
        <v>2015.73</v>
      </c>
      <c r="D107" s="672"/>
      <c r="E107" s="670">
        <v>1791.74</v>
      </c>
      <c r="F107" s="703">
        <f t="shared" si="4"/>
        <v>88.88789669251338</v>
      </c>
      <c r="G107" s="704"/>
    </row>
    <row r="108" spans="1:7" ht="12.75">
      <c r="A108" s="639">
        <v>3299</v>
      </c>
      <c r="B108" s="654" t="s">
        <v>174</v>
      </c>
      <c r="C108" s="670">
        <v>953.28</v>
      </c>
      <c r="D108" s="672"/>
      <c r="E108" s="670">
        <v>793.53</v>
      </c>
      <c r="F108" s="703">
        <f t="shared" si="4"/>
        <v>83.24206948640483</v>
      </c>
      <c r="G108" s="704"/>
    </row>
    <row r="109" spans="1:7" ht="12.75">
      <c r="A109" s="689">
        <v>34</v>
      </c>
      <c r="B109" s="765" t="s">
        <v>408</v>
      </c>
      <c r="C109" s="691">
        <f>C110</f>
        <v>3792.92</v>
      </c>
      <c r="D109" s="691">
        <v>3680.35</v>
      </c>
      <c r="E109" s="691">
        <f>E110</f>
        <v>3440.77</v>
      </c>
      <c r="F109" s="707">
        <f t="shared" si="2"/>
        <v>90.71559642702721</v>
      </c>
      <c r="G109" s="708">
        <f>E109/D109*100</f>
        <v>93.49029304278126</v>
      </c>
    </row>
    <row r="110" spans="1:7" ht="12.75">
      <c r="A110" s="647">
        <v>343</v>
      </c>
      <c r="B110" s="171" t="s">
        <v>409</v>
      </c>
      <c r="C110" s="657">
        <f>C111+C112</f>
        <v>3792.92</v>
      </c>
      <c r="D110" s="657"/>
      <c r="E110" s="657">
        <f>E111+E112</f>
        <v>3440.77</v>
      </c>
      <c r="F110" s="703">
        <f t="shared" si="2"/>
        <v>90.71559642702721</v>
      </c>
      <c r="G110" s="704"/>
    </row>
    <row r="111" spans="1:7" ht="18.75" customHeight="1">
      <c r="A111" s="639">
        <v>3431</v>
      </c>
      <c r="B111" s="654" t="s">
        <v>176</v>
      </c>
      <c r="C111" s="670">
        <v>2243.91</v>
      </c>
      <c r="D111" s="672"/>
      <c r="E111" s="670">
        <v>1964.22</v>
      </c>
      <c r="F111" s="703">
        <f>E111/C111*100</f>
        <v>87.5355963474471</v>
      </c>
      <c r="G111" s="704"/>
    </row>
    <row r="112" spans="1:9" ht="12.75">
      <c r="A112" s="639">
        <v>3433</v>
      </c>
      <c r="B112" s="654" t="s">
        <v>245</v>
      </c>
      <c r="C112" s="670">
        <v>1549.01</v>
      </c>
      <c r="D112" s="672"/>
      <c r="E112" s="670">
        <v>1476.55</v>
      </c>
      <c r="F112" s="703">
        <f>E112/C112*100</f>
        <v>95.32217351727877</v>
      </c>
      <c r="G112" s="704"/>
      <c r="H112" s="631"/>
      <c r="I112" s="588"/>
    </row>
    <row r="113" spans="1:7" ht="21">
      <c r="A113" s="689">
        <v>36</v>
      </c>
      <c r="B113" s="766" t="s">
        <v>428</v>
      </c>
      <c r="C113" s="764">
        <f>C114</f>
        <v>6395.12</v>
      </c>
      <c r="D113" s="764">
        <f aca="true" t="shared" si="5" ref="C113:E114">D114</f>
        <v>0</v>
      </c>
      <c r="E113" s="764">
        <f t="shared" si="5"/>
        <v>0</v>
      </c>
      <c r="F113" s="707">
        <f t="shared" si="2"/>
        <v>0</v>
      </c>
      <c r="G113" s="708">
        <v>0</v>
      </c>
    </row>
    <row r="114" spans="1:7" ht="21">
      <c r="A114" s="647">
        <v>369</v>
      </c>
      <c r="B114" s="661" t="s">
        <v>428</v>
      </c>
      <c r="C114" s="652">
        <f t="shared" si="5"/>
        <v>6395.12</v>
      </c>
      <c r="D114" s="652"/>
      <c r="E114" s="652">
        <f t="shared" si="5"/>
        <v>0</v>
      </c>
      <c r="F114" s="703">
        <f t="shared" si="2"/>
        <v>0</v>
      </c>
      <c r="G114" s="704"/>
    </row>
    <row r="115" spans="1:7" ht="21">
      <c r="A115" s="639">
        <v>3691</v>
      </c>
      <c r="B115" s="650" t="s">
        <v>428</v>
      </c>
      <c r="C115" s="670">
        <v>6395.12</v>
      </c>
      <c r="D115" s="672"/>
      <c r="E115" s="618">
        <v>0</v>
      </c>
      <c r="F115" s="703">
        <f t="shared" si="2"/>
        <v>0</v>
      </c>
      <c r="G115" s="704"/>
    </row>
    <row r="116" spans="1:7" s="587" customFormat="1" ht="12.75">
      <c r="A116" s="689">
        <v>38</v>
      </c>
      <c r="B116" s="767" t="s">
        <v>410</v>
      </c>
      <c r="C116" s="768">
        <f>C117+C119+C121</f>
        <v>806.61</v>
      </c>
      <c r="D116" s="768">
        <v>64865.26</v>
      </c>
      <c r="E116" s="768">
        <f>E117+E119+E121</f>
        <v>2624.67</v>
      </c>
      <c r="F116" s="707">
        <f t="shared" si="2"/>
        <v>325.39517238814295</v>
      </c>
      <c r="G116" s="708">
        <f>E116/D116*100</f>
        <v>4.0463416010357465</v>
      </c>
    </row>
    <row r="117" spans="1:7" s="587" customFormat="1" ht="12.75">
      <c r="A117" s="677">
        <v>381</v>
      </c>
      <c r="B117" s="651" t="s">
        <v>52</v>
      </c>
      <c r="C117" s="652">
        <f>C118</f>
        <v>806.61</v>
      </c>
      <c r="D117" s="652"/>
      <c r="E117" s="652">
        <f>E118</f>
        <v>2624.67</v>
      </c>
      <c r="F117" s="703">
        <f t="shared" si="2"/>
        <v>325.39517238814295</v>
      </c>
      <c r="G117" s="704"/>
    </row>
    <row r="118" spans="1:7" s="587" customFormat="1" ht="12.75">
      <c r="A118" s="678">
        <v>3812</v>
      </c>
      <c r="B118" s="623" t="s">
        <v>575</v>
      </c>
      <c r="C118" s="670">
        <v>806.61</v>
      </c>
      <c r="D118" s="664"/>
      <c r="E118" s="670">
        <v>2624.67</v>
      </c>
      <c r="F118" s="703">
        <f>E118/C118*100</f>
        <v>325.39517238814295</v>
      </c>
      <c r="G118" s="704"/>
    </row>
    <row r="119" spans="1:7" s="587" customFormat="1" ht="12.75" hidden="1">
      <c r="A119" s="662">
        <v>382</v>
      </c>
      <c r="B119" s="651" t="s">
        <v>576</v>
      </c>
      <c r="C119" s="652">
        <f>C120</f>
        <v>0</v>
      </c>
      <c r="D119" s="652">
        <f>D120</f>
        <v>0</v>
      </c>
      <c r="E119" s="652">
        <f>E120</f>
        <v>0</v>
      </c>
      <c r="F119" s="703" t="e">
        <f t="shared" si="2"/>
        <v>#DIV/0!</v>
      </c>
      <c r="G119" s="704"/>
    </row>
    <row r="120" spans="1:7" s="587" customFormat="1" ht="13.5" customHeight="1" hidden="1">
      <c r="A120" s="663">
        <v>3821</v>
      </c>
      <c r="B120" s="623" t="s">
        <v>577</v>
      </c>
      <c r="C120" s="619">
        <v>0</v>
      </c>
      <c r="D120" s="652">
        <v>0</v>
      </c>
      <c r="E120" s="652">
        <v>0</v>
      </c>
      <c r="F120" s="703" t="e">
        <f t="shared" si="2"/>
        <v>#DIV/0!</v>
      </c>
      <c r="G120" s="704"/>
    </row>
    <row r="121" spans="1:7" s="587" customFormat="1" ht="12.75" hidden="1">
      <c r="A121" s="647">
        <v>383</v>
      </c>
      <c r="B121" s="651" t="s">
        <v>578</v>
      </c>
      <c r="C121" s="649">
        <f>C122</f>
        <v>0</v>
      </c>
      <c r="D121" s="649"/>
      <c r="E121" s="649">
        <f>E122</f>
        <v>0</v>
      </c>
      <c r="F121" s="703" t="e">
        <f t="shared" si="2"/>
        <v>#DIV/0!</v>
      </c>
      <c r="G121" s="704"/>
    </row>
    <row r="122" spans="1:7" ht="12.75" hidden="1">
      <c r="A122" s="639">
        <v>3831</v>
      </c>
      <c r="B122" s="623" t="s">
        <v>579</v>
      </c>
      <c r="C122" s="619">
        <v>0</v>
      </c>
      <c r="D122" s="619"/>
      <c r="E122" s="618">
        <v>0</v>
      </c>
      <c r="F122" s="703" t="e">
        <f t="shared" si="2"/>
        <v>#DIV/0!</v>
      </c>
      <c r="G122" s="704"/>
    </row>
    <row r="123" spans="1:7" ht="21">
      <c r="A123" s="689">
        <v>4</v>
      </c>
      <c r="B123" s="690" t="s">
        <v>354</v>
      </c>
      <c r="C123" s="691">
        <f>C124+C128+C143</f>
        <v>67277.79</v>
      </c>
      <c r="D123" s="691">
        <f>D124+D128+D143</f>
        <v>151450.01</v>
      </c>
      <c r="E123" s="691">
        <f>E124+E128+E143</f>
        <v>37606.47</v>
      </c>
      <c r="F123" s="707">
        <f t="shared" si="2"/>
        <v>55.897302809738555</v>
      </c>
      <c r="G123" s="708">
        <f>E123/D123*100</f>
        <v>24.83094586788076</v>
      </c>
    </row>
    <row r="124" spans="1:7" ht="21">
      <c r="A124" s="689">
        <v>41</v>
      </c>
      <c r="B124" s="690" t="s">
        <v>580</v>
      </c>
      <c r="C124" s="691">
        <f>C125</f>
        <v>0</v>
      </c>
      <c r="D124" s="691">
        <v>300</v>
      </c>
      <c r="E124" s="691">
        <f>E125</f>
        <v>196</v>
      </c>
      <c r="F124" s="707">
        <v>0</v>
      </c>
      <c r="G124" s="708">
        <f>E124/D124*100</f>
        <v>65.33333333333333</v>
      </c>
    </row>
    <row r="125" spans="1:7" ht="12.75">
      <c r="A125" s="647">
        <v>412</v>
      </c>
      <c r="B125" s="648" t="s">
        <v>581</v>
      </c>
      <c r="C125" s="657">
        <f>C126+C127</f>
        <v>0</v>
      </c>
      <c r="D125" s="657"/>
      <c r="E125" s="657">
        <f>E126+E127</f>
        <v>196</v>
      </c>
      <c r="F125" s="703">
        <v>0</v>
      </c>
      <c r="G125" s="704"/>
    </row>
    <row r="126" spans="1:7" ht="12.75">
      <c r="A126" s="639">
        <v>4123</v>
      </c>
      <c r="B126" s="659" t="s">
        <v>582</v>
      </c>
      <c r="C126" s="619">
        <v>0</v>
      </c>
      <c r="D126" s="621"/>
      <c r="E126" s="750">
        <v>196</v>
      </c>
      <c r="F126" s="703">
        <v>0</v>
      </c>
      <c r="G126" s="704"/>
    </row>
    <row r="127" spans="1:7" ht="15.75" customHeight="1" hidden="1">
      <c r="A127" s="639">
        <v>4124</v>
      </c>
      <c r="B127" s="659" t="s">
        <v>583</v>
      </c>
      <c r="C127" s="619">
        <v>0</v>
      </c>
      <c r="D127" s="665">
        <v>0</v>
      </c>
      <c r="E127" s="618"/>
      <c r="F127" s="703" t="e">
        <f t="shared" si="2"/>
        <v>#DIV/0!</v>
      </c>
      <c r="G127" s="704" t="e">
        <f>E127/D127*100</f>
        <v>#DIV/0!</v>
      </c>
    </row>
    <row r="128" spans="1:7" ht="21">
      <c r="A128" s="689">
        <v>42</v>
      </c>
      <c r="B128" s="690" t="s">
        <v>584</v>
      </c>
      <c r="C128" s="768">
        <f>C129+C132+C139+C141</f>
        <v>67277.79</v>
      </c>
      <c r="D128" s="768">
        <v>151150.01</v>
      </c>
      <c r="E128" s="768">
        <f>E129+E132+E139+E141</f>
        <v>37410.47</v>
      </c>
      <c r="F128" s="707">
        <f t="shared" si="2"/>
        <v>55.605973382895016</v>
      </c>
      <c r="G128" s="708">
        <f>E128/D128*100</f>
        <v>24.75055740982088</v>
      </c>
    </row>
    <row r="129" spans="1:7" ht="12.75">
      <c r="A129" s="647">
        <v>421</v>
      </c>
      <c r="B129" s="648" t="s">
        <v>585</v>
      </c>
      <c r="C129" s="652">
        <f>C130+C131</f>
        <v>0</v>
      </c>
      <c r="D129" s="652"/>
      <c r="E129" s="652">
        <f>E130+E131</f>
        <v>3220.5</v>
      </c>
      <c r="F129" s="703">
        <v>0</v>
      </c>
      <c r="G129" s="704"/>
    </row>
    <row r="130" spans="1:7" ht="12.75">
      <c r="A130" s="639">
        <v>4211</v>
      </c>
      <c r="B130" s="659" t="s">
        <v>337</v>
      </c>
      <c r="C130" s="619">
        <v>0</v>
      </c>
      <c r="D130" s="672"/>
      <c r="E130" s="670">
        <v>3220.5</v>
      </c>
      <c r="F130" s="703">
        <v>0</v>
      </c>
      <c r="G130" s="704"/>
    </row>
    <row r="131" spans="1:7" ht="12.75" hidden="1">
      <c r="A131" s="639">
        <v>4213</v>
      </c>
      <c r="B131" s="659" t="s">
        <v>586</v>
      </c>
      <c r="C131" s="619">
        <v>0</v>
      </c>
      <c r="D131" s="619">
        <v>0</v>
      </c>
      <c r="E131" s="618">
        <v>0</v>
      </c>
      <c r="F131" s="703" t="e">
        <f aca="true" t="shared" si="6" ref="F131:F146">E131/C131*100</f>
        <v>#DIV/0!</v>
      </c>
      <c r="G131" s="704"/>
    </row>
    <row r="132" spans="1:7" s="587" customFormat="1" ht="12.75">
      <c r="A132" s="647">
        <v>422</v>
      </c>
      <c r="B132" s="648" t="s">
        <v>587</v>
      </c>
      <c r="C132" s="652">
        <f>SUM(C133:C138)</f>
        <v>45166.17</v>
      </c>
      <c r="D132" s="652"/>
      <c r="E132" s="652">
        <f>SUM(E133:E138)</f>
        <v>29354.81</v>
      </c>
      <c r="F132" s="703">
        <f t="shared" si="6"/>
        <v>64.99291394421977</v>
      </c>
      <c r="G132" s="704"/>
    </row>
    <row r="133" spans="1:7" ht="12.75">
      <c r="A133" s="639">
        <v>4221</v>
      </c>
      <c r="B133" s="623" t="s">
        <v>588</v>
      </c>
      <c r="C133" s="670">
        <v>31110.04</v>
      </c>
      <c r="D133" s="622"/>
      <c r="E133" s="670">
        <v>19540.95</v>
      </c>
      <c r="F133" s="703">
        <f aca="true" t="shared" si="7" ref="F133:F138">E133/C133*100</f>
        <v>62.81235896835877</v>
      </c>
      <c r="G133" s="704"/>
    </row>
    <row r="134" spans="1:9" ht="12.75" hidden="1">
      <c r="A134" s="639">
        <v>4222</v>
      </c>
      <c r="B134" s="623" t="s">
        <v>418</v>
      </c>
      <c r="C134" s="619">
        <v>0</v>
      </c>
      <c r="D134" s="621"/>
      <c r="E134" s="618">
        <v>0</v>
      </c>
      <c r="F134" s="703" t="e">
        <f t="shared" si="7"/>
        <v>#DIV/0!</v>
      </c>
      <c r="G134" s="704"/>
      <c r="H134" s="631"/>
      <c r="I134" s="588"/>
    </row>
    <row r="135" spans="1:8" ht="12.75">
      <c r="A135" s="639">
        <v>4223</v>
      </c>
      <c r="B135" s="623" t="s">
        <v>589</v>
      </c>
      <c r="C135" s="619">
        <v>0</v>
      </c>
      <c r="D135" s="672"/>
      <c r="E135" s="670">
        <v>2315</v>
      </c>
      <c r="F135" s="703">
        <v>0</v>
      </c>
      <c r="G135" s="704"/>
      <c r="H135" s="631"/>
    </row>
    <row r="136" spans="1:7" ht="12.75">
      <c r="A136" s="639">
        <v>4224</v>
      </c>
      <c r="B136" s="623" t="s">
        <v>64</v>
      </c>
      <c r="C136" s="670">
        <v>13479.16</v>
      </c>
      <c r="D136" s="672"/>
      <c r="E136" s="670">
        <v>1311.36</v>
      </c>
      <c r="F136" s="703">
        <f t="shared" si="7"/>
        <v>9.728796156437047</v>
      </c>
      <c r="G136" s="704"/>
    </row>
    <row r="137" spans="1:7" ht="12.75">
      <c r="A137" s="639">
        <v>4225</v>
      </c>
      <c r="B137" s="623" t="s">
        <v>590</v>
      </c>
      <c r="C137" s="670">
        <v>576.97</v>
      </c>
      <c r="D137" s="619"/>
      <c r="E137" s="670">
        <v>6187.5</v>
      </c>
      <c r="F137" s="703">
        <f t="shared" si="7"/>
        <v>1072.4127770941295</v>
      </c>
      <c r="G137" s="704"/>
    </row>
    <row r="138" spans="1:7" ht="12.75" hidden="1">
      <c r="A138" s="639">
        <v>4227</v>
      </c>
      <c r="B138" s="623" t="s">
        <v>591</v>
      </c>
      <c r="C138" s="619">
        <v>0</v>
      </c>
      <c r="D138" s="619">
        <v>0</v>
      </c>
      <c r="E138" s="618">
        <v>0</v>
      </c>
      <c r="F138" s="703" t="e">
        <f t="shared" si="7"/>
        <v>#DIV/0!</v>
      </c>
      <c r="G138" s="704"/>
    </row>
    <row r="139" spans="1:7" s="587" customFormat="1" ht="12.75">
      <c r="A139" s="647">
        <v>423</v>
      </c>
      <c r="B139" s="651" t="s">
        <v>592</v>
      </c>
      <c r="C139" s="649">
        <f>C140</f>
        <v>22111.62</v>
      </c>
      <c r="D139" s="649"/>
      <c r="E139" s="649">
        <f>E140</f>
        <v>0</v>
      </c>
      <c r="F139" s="703">
        <f t="shared" si="6"/>
        <v>0</v>
      </c>
      <c r="G139" s="704"/>
    </row>
    <row r="140" spans="1:7" ht="12.75">
      <c r="A140" s="639">
        <v>4231</v>
      </c>
      <c r="B140" s="623" t="s">
        <v>593</v>
      </c>
      <c r="C140" s="670">
        <v>22111.62</v>
      </c>
      <c r="D140" s="672"/>
      <c r="E140" s="618">
        <v>0</v>
      </c>
      <c r="F140" s="703">
        <f t="shared" si="6"/>
        <v>0</v>
      </c>
      <c r="G140" s="704"/>
    </row>
    <row r="141" spans="1:7" s="587" customFormat="1" ht="12.75">
      <c r="A141" s="647">
        <v>426</v>
      </c>
      <c r="B141" s="651" t="s">
        <v>594</v>
      </c>
      <c r="C141" s="652">
        <f>C142</f>
        <v>0</v>
      </c>
      <c r="D141" s="652"/>
      <c r="E141" s="652">
        <f>E142</f>
        <v>4835.16</v>
      </c>
      <c r="F141" s="703">
        <v>0</v>
      </c>
      <c r="G141" s="704"/>
    </row>
    <row r="142" spans="1:7" ht="12.75">
      <c r="A142" s="639">
        <v>4262</v>
      </c>
      <c r="B142" s="666" t="s">
        <v>595</v>
      </c>
      <c r="C142" s="619">
        <v>0</v>
      </c>
      <c r="D142" s="672"/>
      <c r="E142" s="670">
        <v>4835.16</v>
      </c>
      <c r="F142" s="703">
        <v>0</v>
      </c>
      <c r="G142" s="704"/>
    </row>
    <row r="143" spans="1:7" ht="21" hidden="1">
      <c r="A143" s="647">
        <v>45</v>
      </c>
      <c r="B143" s="648" t="s">
        <v>596</v>
      </c>
      <c r="C143" s="652">
        <f aca="true" t="shared" si="8" ref="C143:E144">C144</f>
        <v>0</v>
      </c>
      <c r="D143" s="652">
        <f t="shared" si="8"/>
        <v>0</v>
      </c>
      <c r="E143" s="652">
        <f t="shared" si="8"/>
        <v>0</v>
      </c>
      <c r="F143" s="703" t="e">
        <f t="shared" si="6"/>
        <v>#DIV/0!</v>
      </c>
      <c r="G143" s="704" t="e">
        <f>E143/D143*100</f>
        <v>#DIV/0!</v>
      </c>
    </row>
    <row r="144" spans="1:7" ht="12.75" hidden="1">
      <c r="A144" s="647">
        <v>453</v>
      </c>
      <c r="B144" s="623" t="s">
        <v>597</v>
      </c>
      <c r="C144" s="652">
        <f t="shared" si="8"/>
        <v>0</v>
      </c>
      <c r="D144" s="652">
        <f t="shared" si="8"/>
        <v>0</v>
      </c>
      <c r="E144" s="652">
        <f t="shared" si="8"/>
        <v>0</v>
      </c>
      <c r="F144" s="703" t="e">
        <f t="shared" si="6"/>
        <v>#DIV/0!</v>
      </c>
      <c r="G144" s="704" t="e">
        <f>E144/D144*100</f>
        <v>#DIV/0!</v>
      </c>
    </row>
    <row r="145" spans="1:7" ht="12.75" hidden="1">
      <c r="A145" s="639">
        <v>4531</v>
      </c>
      <c r="B145" s="623" t="s">
        <v>597</v>
      </c>
      <c r="C145" s="619">
        <v>0</v>
      </c>
      <c r="D145" s="619">
        <v>0</v>
      </c>
      <c r="E145" s="618"/>
      <c r="F145" s="703" t="e">
        <f t="shared" si="6"/>
        <v>#DIV/0!</v>
      </c>
      <c r="G145" s="704" t="e">
        <f>E145/D145*100</f>
        <v>#DIV/0!</v>
      </c>
    </row>
    <row r="146" spans="1:7" ht="13.5" thickBot="1">
      <c r="A146" s="667" t="s">
        <v>598</v>
      </c>
      <c r="B146" s="668" t="s">
        <v>599</v>
      </c>
      <c r="C146" s="669">
        <f>C66+C123</f>
        <v>2753562.4899999998</v>
      </c>
      <c r="D146" s="669">
        <f>D66+D123</f>
        <v>3551555.2800000003</v>
      </c>
      <c r="E146" s="669">
        <f>E66+E123</f>
        <v>2916356.58</v>
      </c>
      <c r="F146" s="709">
        <f t="shared" si="6"/>
        <v>105.91212622162065</v>
      </c>
      <c r="G146" s="710">
        <f>E146/D146*100</f>
        <v>82.11491445516793</v>
      </c>
    </row>
    <row r="147" spans="1:7" ht="12.75">
      <c r="A147" s="751"/>
      <c r="B147" s="752"/>
      <c r="C147" s="753"/>
      <c r="D147" s="753"/>
      <c r="E147" s="753"/>
      <c r="F147" s="754"/>
      <c r="G147" s="754"/>
    </row>
    <row r="148" spans="1:7" ht="12.75" hidden="1">
      <c r="A148" s="614"/>
      <c r="B148" s="615"/>
      <c r="C148" s="616">
        <f>C58-C146</f>
        <v>2971097.3799999994</v>
      </c>
      <c r="D148" s="616">
        <f>D58-D146</f>
        <v>0</v>
      </c>
      <c r="E148" s="616">
        <f>E58-E146</f>
        <v>3068778.4700000007</v>
      </c>
      <c r="F148" s="591"/>
      <c r="G148" s="591"/>
    </row>
    <row r="149" spans="1:7" ht="13.5" hidden="1">
      <c r="A149" s="567"/>
      <c r="B149" s="568"/>
      <c r="C149" s="580">
        <f>SUM(C63-C146-C148)</f>
        <v>-3446164.249999999</v>
      </c>
      <c r="D149" s="581">
        <f>SUM(D63-D146-D148)</f>
        <v>-3164988.2100000004</v>
      </c>
      <c r="E149" s="577"/>
      <c r="F149" s="567"/>
      <c r="G149" s="567"/>
    </row>
    <row r="150" spans="1:2" ht="13.5">
      <c r="A150" s="563"/>
      <c r="B150" s="569"/>
    </row>
    <row r="151" spans="1:2" ht="13.5">
      <c r="A151" s="563"/>
      <c r="B151" s="570"/>
    </row>
    <row r="152" spans="1:2" ht="13.5">
      <c r="A152" s="563"/>
      <c r="B152" s="570"/>
    </row>
    <row r="153" spans="1:2" ht="13.5">
      <c r="A153" s="563"/>
      <c r="B153" s="570"/>
    </row>
    <row r="154" spans="1:2" ht="13.5">
      <c r="A154" s="563"/>
      <c r="B154" s="570"/>
    </row>
    <row r="155" spans="1:2" ht="13.5">
      <c r="A155" s="563"/>
      <c r="B155" s="570"/>
    </row>
    <row r="156" spans="1:2" ht="13.5">
      <c r="A156" s="563"/>
      <c r="B156" s="570"/>
    </row>
    <row r="157" spans="1:2" ht="13.5">
      <c r="A157" s="563"/>
      <c r="B157" s="570"/>
    </row>
    <row r="158" spans="1:2" ht="13.5">
      <c r="A158" s="563"/>
      <c r="B158" s="570"/>
    </row>
    <row r="159" spans="1:2" ht="13.5">
      <c r="A159" s="563"/>
      <c r="B159" s="570"/>
    </row>
    <row r="160" spans="1:2" ht="13.5">
      <c r="A160" s="563"/>
      <c r="B160" s="570"/>
    </row>
    <row r="161" spans="1:2" ht="13.5">
      <c r="A161" s="563"/>
      <c r="B161" s="570"/>
    </row>
    <row r="162" spans="1:2" ht="13.5">
      <c r="A162" s="563"/>
      <c r="B162" s="570"/>
    </row>
    <row r="163" spans="1:2" ht="13.5">
      <c r="A163" s="563"/>
      <c r="B163" s="570"/>
    </row>
    <row r="164" spans="1:2" ht="13.5">
      <c r="A164" s="563"/>
      <c r="B164" s="570"/>
    </row>
    <row r="165" spans="1:2" ht="13.5">
      <c r="A165" s="563"/>
      <c r="B165" s="570"/>
    </row>
    <row r="166" spans="1:2" ht="13.5">
      <c r="A166" s="563"/>
      <c r="B166" s="570"/>
    </row>
    <row r="167" spans="1:2" ht="13.5">
      <c r="A167" s="563"/>
      <c r="B167" s="570"/>
    </row>
    <row r="168" spans="1:2" ht="13.5">
      <c r="A168" s="563"/>
      <c r="B168" s="570"/>
    </row>
    <row r="169" spans="1:2" ht="13.5">
      <c r="A169" s="563"/>
      <c r="B169" s="570"/>
    </row>
    <row r="170" spans="1:2" ht="13.5">
      <c r="A170" s="563"/>
      <c r="B170" s="570"/>
    </row>
    <row r="171" spans="1:2" ht="13.5">
      <c r="A171" s="563"/>
      <c r="B171" s="570"/>
    </row>
    <row r="172" spans="1:2" ht="13.5">
      <c r="A172" s="563"/>
      <c r="B172" s="570"/>
    </row>
    <row r="173" spans="1:2" ht="13.5">
      <c r="A173" s="563"/>
      <c r="B173" s="570"/>
    </row>
    <row r="174" spans="1:2" ht="13.5">
      <c r="A174" s="563"/>
      <c r="B174" s="570"/>
    </row>
    <row r="175" ht="13.5">
      <c r="B175" s="570"/>
    </row>
    <row r="176" ht="13.5">
      <c r="B176" s="570"/>
    </row>
    <row r="177" ht="13.5">
      <c r="B177" s="570"/>
    </row>
    <row r="178" ht="13.5">
      <c r="B178" s="570"/>
    </row>
    <row r="179" ht="13.5">
      <c r="B179" s="570"/>
    </row>
    <row r="180" ht="13.5">
      <c r="B180" s="570"/>
    </row>
    <row r="181" ht="13.5">
      <c r="B181" s="570"/>
    </row>
    <row r="182" ht="13.5">
      <c r="B182" s="570"/>
    </row>
    <row r="183" ht="13.5">
      <c r="B183" s="570"/>
    </row>
    <row r="184" ht="13.5">
      <c r="B184" s="570"/>
    </row>
  </sheetData>
  <sheetProtection/>
  <protectedRanges>
    <protectedRange sqref="C8 E8" name="Range1"/>
    <protectedRange sqref="C10" name="Range1_1"/>
    <protectedRange sqref="E10" name="Range1_2"/>
    <protectedRange sqref="C16 E16" name="Range1_3"/>
    <protectedRange sqref="C21:C22" name="Range1_4"/>
    <protectedRange sqref="E21:E22" name="Range1_5"/>
    <protectedRange sqref="C25 E25" name="Range1_6"/>
    <protectedRange sqref="C32 E32" name="Range1_7"/>
    <protectedRange sqref="C34" name="Range1_8"/>
    <protectedRange sqref="C41 E37 C37 I39" name="Range1_9"/>
    <protectedRange sqref="C43 E43" name="Range1_10"/>
    <protectedRange sqref="E46 C46" name="Range1_11"/>
    <protectedRange sqref="C49 E49" name="Range1_12"/>
    <protectedRange sqref="C51" name="Range1_13"/>
    <protectedRange sqref="C56:C57 E56:E57 C60:E62" name="Range1_14"/>
    <protectedRange sqref="H70:I70 C69:C71 E69:E71 C76 E76" name="Range1_15"/>
    <protectedRange sqref="C73:C74 E73:E74" name="Range1_16"/>
    <protectedRange sqref="C79:C81 E79:E81" name="Range1_17"/>
    <protectedRange sqref="E83:E87 C83:C87 H83:H87" name="Range1_18"/>
    <protectedRange sqref="C88 E88" name="Range1_19"/>
    <protectedRange sqref="H90:I99 C90:C98 E90:E98 E100" name="Range1_20"/>
    <protectedRange sqref="C102:C108 E102:E108" name="Range1_21"/>
    <protectedRange sqref="C111:C112 E111:E112 H112:I112" name="Range1_22"/>
    <protectedRange sqref="C115" name="Range1_23"/>
    <protectedRange sqref="C118 E118" name="Range1_24"/>
    <protectedRange sqref="E130" name="Range1_25"/>
    <protectedRange sqref="C133 E133 I134 H134:H135 C136:C137 E135:E137" name="Range1_27"/>
    <protectedRange sqref="C140" name="Range1_28"/>
    <protectedRange sqref="E142" name="Range1_29"/>
    <protectedRange sqref="B109" name="Range1_27_1"/>
    <protectedRange sqref="B110" name="Range1_26_1"/>
    <protectedRange sqref="B101" name="Range1_21_1"/>
    <protectedRange sqref="B116" name="Range1_28_2"/>
  </protectedRanges>
  <mergeCells count="2">
    <mergeCell ref="A1:IV1"/>
    <mergeCell ref="C2:G2"/>
  </mergeCells>
  <conditionalFormatting sqref="C8 E8 C16 E16 C25 E25 C32 E32 C37 E37 I39 C41 C43 E43 C46 E46 C49 E49 C56:C57 E56:E57 C60:E62 C69:C71 E69:E71 H70:I70 C73:C74 E73:E74 C76 E76 C79:C81 E79:E81 H83:H87 E83:E88 C102:C108 E102:E108 C111:C112 E111:E112 H112:I112 C118 E118 C133 E133 H134:I134 H135 E135:E137 C136:C137">
    <cfRule type="cellIs" priority="34" dxfId="0" operator="lessThan">
      <formula>-0.001</formula>
    </cfRule>
  </conditionalFormatting>
  <conditionalFormatting sqref="C10">
    <cfRule type="cellIs" priority="33" dxfId="0" operator="lessThan">
      <formula>-0.001</formula>
    </cfRule>
  </conditionalFormatting>
  <conditionalFormatting sqref="C21:C22">
    <cfRule type="cellIs" priority="30" dxfId="0" operator="lessThan">
      <formula>-0.001</formula>
    </cfRule>
  </conditionalFormatting>
  <conditionalFormatting sqref="C34">
    <cfRule type="cellIs" priority="26" dxfId="0" operator="lessThan">
      <formula>-0.001</formula>
    </cfRule>
  </conditionalFormatting>
  <conditionalFormatting sqref="C51">
    <cfRule type="cellIs" priority="21" dxfId="0" operator="lessThan">
      <formula>-0.001</formula>
    </cfRule>
  </conditionalFormatting>
  <conditionalFormatting sqref="C83:C88">
    <cfRule type="cellIs" priority="15" dxfId="0" operator="lessThan">
      <formula>-0.001</formula>
    </cfRule>
  </conditionalFormatting>
  <conditionalFormatting sqref="C90:C98">
    <cfRule type="cellIs" priority="12" dxfId="0" operator="lessThan">
      <formula>-0.001</formula>
    </cfRule>
  </conditionalFormatting>
  <conditionalFormatting sqref="C115">
    <cfRule type="cellIs" priority="7" dxfId="0" operator="lessThan">
      <formula>-0.001</formula>
    </cfRule>
  </conditionalFormatting>
  <conditionalFormatting sqref="C140">
    <cfRule type="cellIs" priority="2" dxfId="0" operator="lessThan">
      <formula>-0.001</formula>
    </cfRule>
  </conditionalFormatting>
  <conditionalFormatting sqref="E10">
    <cfRule type="cellIs" priority="32" dxfId="0" operator="lessThan">
      <formula>-0.001</formula>
    </cfRule>
  </conditionalFormatting>
  <conditionalFormatting sqref="E21:E22">
    <cfRule type="cellIs" priority="29" dxfId="0" operator="lessThan">
      <formula>-0.001</formula>
    </cfRule>
  </conditionalFormatting>
  <conditionalFormatting sqref="E90:E98">
    <cfRule type="cellIs" priority="11" dxfId="0" operator="lessThan">
      <formula>-0.001</formula>
    </cfRule>
  </conditionalFormatting>
  <conditionalFormatting sqref="E100">
    <cfRule type="cellIs" priority="10" dxfId="0" operator="lessThan">
      <formula>-0.001</formula>
    </cfRule>
  </conditionalFormatting>
  <conditionalFormatting sqref="E130">
    <cfRule type="cellIs" priority="5" dxfId="0" operator="lessThan">
      <formula>-0.001</formula>
    </cfRule>
  </conditionalFormatting>
  <conditionalFormatting sqref="E142">
    <cfRule type="cellIs" priority="1" dxfId="0" operator="lessThan">
      <formula>-0.001</formula>
    </cfRule>
  </conditionalFormatting>
  <conditionalFormatting sqref="H90:I99">
    <cfRule type="cellIs" priority="13" dxfId="0" operator="lessThan">
      <formula>-0.001</formula>
    </cfRule>
  </conditionalFormatting>
  <printOptions/>
  <pageMargins left="0.7" right="0.7" top="0.75" bottom="0.75" header="0.3" footer="0.3"/>
  <pageSetup horizontalDpi="600" verticalDpi="600" orientation="portrait" paperSize="9" scale="82" r:id="rId1"/>
  <rowBreaks count="2" manualBreakCount="2">
    <brk id="63" max="6" man="1"/>
    <brk id="118" max="6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38.140625" style="77" customWidth="1"/>
    <col min="4" max="4" width="16.57421875" style="0" customWidth="1"/>
    <col min="5" max="5" width="14.00390625" style="161" customWidth="1"/>
    <col min="6" max="6" width="14.57421875" style="0" customWidth="1"/>
    <col min="7" max="7" width="13.00390625" style="71" customWidth="1"/>
    <col min="8" max="8" width="9.8515625" style="0" customWidth="1"/>
    <col min="15" max="15" width="12.57421875" style="0" bestFit="1" customWidth="1"/>
  </cols>
  <sheetData>
    <row r="1" spans="1:8" ht="15" customHeight="1">
      <c r="A1" s="810" t="s">
        <v>315</v>
      </c>
      <c r="B1" s="810"/>
      <c r="C1" s="810"/>
      <c r="D1" s="810"/>
      <c r="E1" s="810"/>
      <c r="F1" s="810"/>
      <c r="G1" s="810"/>
      <c r="H1" s="810"/>
    </row>
    <row r="2" spans="1:8" ht="15" customHeight="1">
      <c r="A2" s="82"/>
      <c r="B2" s="82"/>
      <c r="C2" s="839" t="s">
        <v>368</v>
      </c>
      <c r="D2" s="839"/>
      <c r="E2" s="811"/>
      <c r="F2" s="811"/>
      <c r="H2" s="82"/>
    </row>
    <row r="3" spans="1:8" ht="14.25" customHeight="1">
      <c r="A3" s="812" t="s">
        <v>446</v>
      </c>
      <c r="B3" s="812"/>
      <c r="C3" s="812"/>
      <c r="D3" s="812"/>
      <c r="E3" s="812"/>
      <c r="F3" s="812"/>
      <c r="G3" s="812"/>
      <c r="H3" s="812"/>
    </row>
    <row r="4" spans="1:8" ht="81">
      <c r="A4" s="36" t="s">
        <v>5</v>
      </c>
      <c r="B4" s="36" t="s">
        <v>6</v>
      </c>
      <c r="C4" s="150" t="s">
        <v>7</v>
      </c>
      <c r="D4" s="106" t="s">
        <v>392</v>
      </c>
      <c r="E4" s="106" t="s">
        <v>348</v>
      </c>
      <c r="F4" s="106" t="s">
        <v>393</v>
      </c>
      <c r="G4" s="139" t="s">
        <v>369</v>
      </c>
      <c r="H4" s="129" t="s">
        <v>370</v>
      </c>
    </row>
    <row r="5" spans="1:8" ht="14.25">
      <c r="A5" s="304" t="s">
        <v>1</v>
      </c>
      <c r="B5" s="304" t="s">
        <v>1</v>
      </c>
      <c r="C5" s="305" t="s">
        <v>10</v>
      </c>
      <c r="D5" s="306">
        <f>D10+D17+D35+D49+D53+D6</f>
        <v>6417261.59</v>
      </c>
      <c r="E5" s="306">
        <f>E10+E17+E35+E49+E53+E6</f>
        <v>3551555.2800000003</v>
      </c>
      <c r="F5" s="306">
        <f>F10+F17+F35+F49+F53+F6</f>
        <v>6169280.359999999</v>
      </c>
      <c r="G5" s="307">
        <f>F5/D5*100</f>
        <v>96.13571573291591</v>
      </c>
      <c r="H5" s="308">
        <f>F5/E5*100</f>
        <v>173.70644333600234</v>
      </c>
    </row>
    <row r="6" spans="1:8" s="163" customFormat="1" ht="14.25">
      <c r="A6" s="309" t="s">
        <v>309</v>
      </c>
      <c r="B6" s="310">
        <v>1</v>
      </c>
      <c r="C6" s="311" t="s">
        <v>311</v>
      </c>
      <c r="D6" s="312">
        <f>SUM(D7:D9)</f>
        <v>32780.6</v>
      </c>
      <c r="E6" s="312">
        <f>SUM(E7:E9)</f>
        <v>34351.79</v>
      </c>
      <c r="F6" s="312">
        <f>SUM(F7:F9)</f>
        <v>36689.3</v>
      </c>
      <c r="G6" s="313">
        <f>F6/D6*100</f>
        <v>111.92382079644669</v>
      </c>
      <c r="H6" s="314">
        <f>F6/E6*100</f>
        <v>106.8046235727454</v>
      </c>
    </row>
    <row r="7" spans="1:8" ht="14.25">
      <c r="A7" s="315"/>
      <c r="B7" s="316">
        <v>6711</v>
      </c>
      <c r="C7" s="317" t="s">
        <v>313</v>
      </c>
      <c r="D7" s="225">
        <v>20156.16</v>
      </c>
      <c r="E7" s="226">
        <v>26267.71</v>
      </c>
      <c r="F7" s="227">
        <v>26967.71</v>
      </c>
      <c r="G7" s="228">
        <f>F7/D7*100</f>
        <v>133.79388732774495</v>
      </c>
      <c r="H7" s="318">
        <f>F7/E7*100</f>
        <v>102.66486876853749</v>
      </c>
    </row>
    <row r="8" spans="1:8" ht="23.25" customHeight="1">
      <c r="A8" s="319"/>
      <c r="B8" s="320">
        <v>6712</v>
      </c>
      <c r="C8" s="321" t="s">
        <v>314</v>
      </c>
      <c r="D8" s="225">
        <v>11806.1</v>
      </c>
      <c r="E8" s="226">
        <v>8084.08</v>
      </c>
      <c r="F8" s="227">
        <v>8084.08</v>
      </c>
      <c r="G8" s="228">
        <f>F8/D8*100</f>
        <v>68.47375509270631</v>
      </c>
      <c r="H8" s="318">
        <f>F8/E8*100</f>
        <v>100</v>
      </c>
    </row>
    <row r="9" spans="1:8" ht="16.5" customHeight="1">
      <c r="A9" s="322"/>
      <c r="B9" s="323">
        <v>9221</v>
      </c>
      <c r="C9" s="324" t="s">
        <v>450</v>
      </c>
      <c r="D9" s="229">
        <v>818.34</v>
      </c>
      <c r="E9" s="230">
        <v>0</v>
      </c>
      <c r="F9" s="227">
        <v>1637.51</v>
      </c>
      <c r="G9" s="228">
        <f>F9/D9*100</f>
        <v>200.1014248356429</v>
      </c>
      <c r="H9" s="318" t="e">
        <f>F9/E9*100</f>
        <v>#DIV/0!</v>
      </c>
    </row>
    <row r="10" spans="1:8" s="28" customFormat="1" ht="14.25">
      <c r="A10" s="325" t="s">
        <v>11</v>
      </c>
      <c r="B10" s="325" t="s">
        <v>12</v>
      </c>
      <c r="C10" s="326" t="s">
        <v>13</v>
      </c>
      <c r="D10" s="327">
        <f>D13+D16</f>
        <v>962037.97</v>
      </c>
      <c r="E10" s="327">
        <f>E13+E16</f>
        <v>918298.9</v>
      </c>
      <c r="F10" s="327">
        <f>F13+F16</f>
        <v>1052630.84</v>
      </c>
      <c r="G10" s="328">
        <f>F10/D10</f>
        <v>1.0941676657523196</v>
      </c>
      <c r="H10" s="329">
        <f>F10/E10*100</f>
        <v>114.62834595576669</v>
      </c>
    </row>
    <row r="11" spans="1:8" s="28" customFormat="1" ht="24">
      <c r="A11" s="330"/>
      <c r="B11" s="330">
        <v>61</v>
      </c>
      <c r="C11" s="331" t="s">
        <v>371</v>
      </c>
      <c r="D11" s="332">
        <f>D12</f>
        <v>951904.85</v>
      </c>
      <c r="E11" s="332">
        <f aca="true" t="shared" si="0" ref="D11:F12">E12</f>
        <v>908165.78</v>
      </c>
      <c r="F11" s="332">
        <f t="shared" si="0"/>
        <v>982007.64</v>
      </c>
      <c r="G11" s="333">
        <f>F11/D11</f>
        <v>1.0316237384440263</v>
      </c>
      <c r="H11" s="334">
        <f>F11/E11*100</f>
        <v>108.13087892388987</v>
      </c>
    </row>
    <row r="12" spans="1:8" s="28" customFormat="1" ht="24">
      <c r="A12" s="330"/>
      <c r="B12" s="330">
        <v>661</v>
      </c>
      <c r="C12" s="335" t="s">
        <v>372</v>
      </c>
      <c r="D12" s="332">
        <f t="shared" si="0"/>
        <v>951904.85</v>
      </c>
      <c r="E12" s="332">
        <f t="shared" si="0"/>
        <v>908165.78</v>
      </c>
      <c r="F12" s="332">
        <f t="shared" si="0"/>
        <v>982007.64</v>
      </c>
      <c r="G12" s="333">
        <f>F12/D12</f>
        <v>1.0316237384440263</v>
      </c>
      <c r="H12" s="334">
        <f>F12/E12*100</f>
        <v>108.13087892388987</v>
      </c>
    </row>
    <row r="13" spans="1:8" ht="14.25">
      <c r="A13" s="336" t="s">
        <v>14</v>
      </c>
      <c r="B13" s="336" t="s">
        <v>15</v>
      </c>
      <c r="C13" s="324" t="s">
        <v>16</v>
      </c>
      <c r="D13" s="337">
        <v>951904.85</v>
      </c>
      <c r="E13" s="338">
        <v>908165.78</v>
      </c>
      <c r="F13" s="337">
        <v>982007.64</v>
      </c>
      <c r="G13" s="339">
        <f>F13/D13*100</f>
        <v>103.16237384440264</v>
      </c>
      <c r="H13" s="318">
        <f>F13/E13*100</f>
        <v>108.13087892388987</v>
      </c>
    </row>
    <row r="14" spans="1:8" ht="14.25">
      <c r="A14" s="340"/>
      <c r="B14" s="341">
        <v>92</v>
      </c>
      <c r="C14" s="342" t="s">
        <v>373</v>
      </c>
      <c r="D14" s="343">
        <f>D15</f>
        <v>10133.12</v>
      </c>
      <c r="E14" s="344">
        <f>E15</f>
        <v>10133.12</v>
      </c>
      <c r="F14" s="343">
        <f>F15</f>
        <v>70623.2</v>
      </c>
      <c r="G14" s="333">
        <f>F14/D14</f>
        <v>6.96954146403082</v>
      </c>
      <c r="H14" s="345">
        <f>F14/E14*100</f>
        <v>696.9541464030821</v>
      </c>
    </row>
    <row r="15" spans="1:8" ht="14.25">
      <c r="A15" s="340"/>
      <c r="B15" s="341">
        <v>922</v>
      </c>
      <c r="C15" s="346" t="s">
        <v>374</v>
      </c>
      <c r="D15" s="343">
        <f>D16</f>
        <v>10133.12</v>
      </c>
      <c r="E15" s="344">
        <f>E16</f>
        <v>10133.12</v>
      </c>
      <c r="F15" s="343">
        <f>F16</f>
        <v>70623.2</v>
      </c>
      <c r="G15" s="333">
        <f>F15/D15</f>
        <v>6.96954146403082</v>
      </c>
      <c r="H15" s="345">
        <f>F15/E15*100</f>
        <v>696.9541464030821</v>
      </c>
    </row>
    <row r="16" spans="1:8" ht="14.25">
      <c r="A16" s="336"/>
      <c r="B16" s="336">
        <v>9221</v>
      </c>
      <c r="C16" s="324" t="s">
        <v>324</v>
      </c>
      <c r="D16" s="338">
        <v>10133.12</v>
      </c>
      <c r="E16" s="338">
        <v>10133.12</v>
      </c>
      <c r="F16" s="338">
        <v>70623.2</v>
      </c>
      <c r="G16" s="347">
        <f>F16/D16</f>
        <v>6.96954146403082</v>
      </c>
      <c r="H16" s="318">
        <f aca="true" t="shared" si="1" ref="H16:H66">F16/E16*100</f>
        <v>696.9541464030821</v>
      </c>
    </row>
    <row r="17" spans="1:8" s="48" customFormat="1" ht="14.25">
      <c r="A17" s="348" t="s">
        <v>11</v>
      </c>
      <c r="B17" s="348" t="s">
        <v>17</v>
      </c>
      <c r="C17" s="349" t="s">
        <v>18</v>
      </c>
      <c r="D17" s="350">
        <f>D19+D23+D26+D32+D29</f>
        <v>5229026.51</v>
      </c>
      <c r="E17" s="350">
        <f>E19+E23+E26+E32+E29</f>
        <v>2209307.3200000003</v>
      </c>
      <c r="F17" s="350">
        <f>F19+F23+F26+F32+F29</f>
        <v>4806076.97</v>
      </c>
      <c r="G17" s="313">
        <f>F17/D17*100</f>
        <v>91.91150514935906</v>
      </c>
      <c r="H17" s="313">
        <f t="shared" si="1"/>
        <v>217.53772897470864</v>
      </c>
    </row>
    <row r="18" spans="1:8" s="48" customFormat="1" ht="14.25">
      <c r="A18" s="556"/>
      <c r="B18" s="556">
        <v>6</v>
      </c>
      <c r="C18" s="557" t="s">
        <v>350</v>
      </c>
      <c r="D18" s="558">
        <f>D19+D23+D26+D29</f>
        <v>2316949.27</v>
      </c>
      <c r="E18" s="558">
        <f>E19+E23+E26+E29</f>
        <v>1862899.61</v>
      </c>
      <c r="F18" s="558">
        <f>F19+F23+F26+F29</f>
        <v>1792982.87</v>
      </c>
      <c r="G18" s="313">
        <f>F18/D18*100</f>
        <v>77.3855039994035</v>
      </c>
      <c r="H18" s="313">
        <f>F18/E18*100</f>
        <v>96.2468863257747</v>
      </c>
    </row>
    <row r="19" spans="1:8" s="28" customFormat="1" ht="14.25">
      <c r="A19" s="351"/>
      <c r="B19" s="351">
        <v>64</v>
      </c>
      <c r="C19" s="335" t="s">
        <v>376</v>
      </c>
      <c r="D19" s="332">
        <f>D20</f>
        <v>757.3199999999999</v>
      </c>
      <c r="E19" s="332">
        <f>E20</f>
        <v>1128.1499999999999</v>
      </c>
      <c r="F19" s="332">
        <f>F20</f>
        <v>140.63</v>
      </c>
      <c r="G19" s="334">
        <f>F19/D19*100</f>
        <v>18.569429039243648</v>
      </c>
      <c r="H19" s="318">
        <f>F19/E19*100</f>
        <v>12.465540929840891</v>
      </c>
    </row>
    <row r="20" spans="1:8" s="28" customFormat="1" ht="14.25">
      <c r="A20" s="351"/>
      <c r="B20" s="351">
        <v>641</v>
      </c>
      <c r="C20" s="335" t="s">
        <v>377</v>
      </c>
      <c r="D20" s="332">
        <f>D21+D22</f>
        <v>757.3199999999999</v>
      </c>
      <c r="E20" s="332">
        <f>E21+E22</f>
        <v>1128.1499999999999</v>
      </c>
      <c r="F20" s="332">
        <f>F21+F22</f>
        <v>140.63</v>
      </c>
      <c r="G20" s="334">
        <f>F20/D20*100</f>
        <v>18.569429039243648</v>
      </c>
      <c r="H20" s="318">
        <f>F20/E20*100</f>
        <v>12.465540929840891</v>
      </c>
    </row>
    <row r="21" spans="1:15" ht="14.25">
      <c r="A21" s="336" t="s">
        <v>19</v>
      </c>
      <c r="B21" s="336" t="s">
        <v>20</v>
      </c>
      <c r="C21" s="324" t="s">
        <v>21</v>
      </c>
      <c r="D21" s="225">
        <v>33.92</v>
      </c>
      <c r="E21" s="338">
        <v>66.36</v>
      </c>
      <c r="F21" s="352">
        <v>23.39</v>
      </c>
      <c r="G21" s="334">
        <f>F21/D21*100</f>
        <v>68.9563679245283</v>
      </c>
      <c r="H21" s="318">
        <f t="shared" si="1"/>
        <v>35.24713682941531</v>
      </c>
      <c r="O21" s="70">
        <f>F5-F16</f>
        <v>6098657.159999999</v>
      </c>
    </row>
    <row r="22" spans="1:8" ht="14.25">
      <c r="A22" s="336" t="s">
        <v>22</v>
      </c>
      <c r="B22" s="336" t="s">
        <v>23</v>
      </c>
      <c r="C22" s="324" t="s">
        <v>24</v>
      </c>
      <c r="D22" s="225">
        <v>723.4</v>
      </c>
      <c r="E22" s="338">
        <v>1061.79</v>
      </c>
      <c r="F22" s="352">
        <v>117.24</v>
      </c>
      <c r="G22" s="334">
        <f>F22/D22*100</f>
        <v>16.206801216477743</v>
      </c>
      <c r="H22" s="318">
        <f t="shared" si="1"/>
        <v>11.041731415816686</v>
      </c>
    </row>
    <row r="23" spans="1:8" ht="36">
      <c r="A23" s="340"/>
      <c r="B23" s="341">
        <v>65</v>
      </c>
      <c r="C23" s="331" t="s">
        <v>378</v>
      </c>
      <c r="D23" s="353">
        <f>D24</f>
        <v>115545.62</v>
      </c>
      <c r="E23" s="354">
        <f>E24</f>
        <v>130979.62</v>
      </c>
      <c r="F23" s="353">
        <f>F24</f>
        <v>136979.28</v>
      </c>
      <c r="G23" s="334">
        <f>F23/D23*100</f>
        <v>118.54995455474644</v>
      </c>
      <c r="H23" s="345">
        <f>F23/E23*100</f>
        <v>104.58060574614585</v>
      </c>
    </row>
    <row r="24" spans="1:8" ht="14.25">
      <c r="A24" s="340"/>
      <c r="B24" s="341">
        <v>652</v>
      </c>
      <c r="C24" s="331" t="s">
        <v>379</v>
      </c>
      <c r="D24" s="353">
        <f>D25</f>
        <v>115545.62</v>
      </c>
      <c r="E24" s="354">
        <f>E25</f>
        <v>130979.62</v>
      </c>
      <c r="F24" s="353">
        <f>F25</f>
        <v>136979.28</v>
      </c>
      <c r="G24" s="334">
        <f>F24/D24*100</f>
        <v>118.54995455474644</v>
      </c>
      <c r="H24" s="345">
        <f>F24/E24*100</f>
        <v>104.58060574614585</v>
      </c>
    </row>
    <row r="25" spans="1:15" ht="14.25">
      <c r="A25" s="336" t="s">
        <v>25</v>
      </c>
      <c r="B25" s="336" t="s">
        <v>26</v>
      </c>
      <c r="C25" s="324" t="s">
        <v>27</v>
      </c>
      <c r="D25" s="337">
        <v>115545.62</v>
      </c>
      <c r="E25" s="338">
        <v>130979.62</v>
      </c>
      <c r="F25" s="338">
        <v>136979.28</v>
      </c>
      <c r="G25" s="334">
        <f>F25/D25*100</f>
        <v>118.54995455474644</v>
      </c>
      <c r="H25" s="318">
        <f t="shared" si="1"/>
        <v>104.58060574614585</v>
      </c>
      <c r="O25">
        <v>66650</v>
      </c>
    </row>
    <row r="26" spans="1:8" ht="24">
      <c r="A26" s="340"/>
      <c r="B26" s="341">
        <v>67</v>
      </c>
      <c r="C26" s="335" t="s">
        <v>380</v>
      </c>
      <c r="D26" s="353">
        <f>D27</f>
        <v>2200574.92</v>
      </c>
      <c r="E26" s="354">
        <f>E27</f>
        <v>1730791.84</v>
      </c>
      <c r="F26" s="353">
        <f>F27</f>
        <v>1654962.36</v>
      </c>
      <c r="G26" s="334">
        <f>F26/D26*100</f>
        <v>75.20590846323016</v>
      </c>
      <c r="H26" s="318">
        <f>F26/E26*100</f>
        <v>95.61879838767902</v>
      </c>
    </row>
    <row r="27" spans="1:8" ht="24">
      <c r="A27" s="340"/>
      <c r="B27" s="341">
        <v>673</v>
      </c>
      <c r="C27" s="335" t="s">
        <v>30</v>
      </c>
      <c r="D27" s="353">
        <f>D28</f>
        <v>2200574.92</v>
      </c>
      <c r="E27" s="354">
        <f>E28</f>
        <v>1730791.84</v>
      </c>
      <c r="F27" s="353">
        <f>F28</f>
        <v>1654962.36</v>
      </c>
      <c r="G27" s="334">
        <f>F27/D27*100</f>
        <v>75.20590846323016</v>
      </c>
      <c r="H27" s="318">
        <f>F27/E27*100</f>
        <v>95.61879838767902</v>
      </c>
    </row>
    <row r="28" spans="1:8" ht="14.25">
      <c r="A28" s="336" t="s">
        <v>28</v>
      </c>
      <c r="B28" s="336" t="s">
        <v>29</v>
      </c>
      <c r="C28" s="324" t="s">
        <v>30</v>
      </c>
      <c r="D28" s="337">
        <v>2200574.92</v>
      </c>
      <c r="E28" s="355">
        <v>1730791.84</v>
      </c>
      <c r="F28" s="337">
        <v>1654962.36</v>
      </c>
      <c r="G28" s="334">
        <f>F28/D28*100</f>
        <v>75.20590846323016</v>
      </c>
      <c r="H28" s="318">
        <f t="shared" si="1"/>
        <v>95.61879838767902</v>
      </c>
    </row>
    <row r="29" spans="1:15" ht="14.25">
      <c r="A29" s="340"/>
      <c r="B29" s="341">
        <v>68</v>
      </c>
      <c r="C29" s="335" t="s">
        <v>375</v>
      </c>
      <c r="D29" s="356">
        <f>D30</f>
        <v>71.41</v>
      </c>
      <c r="E29" s="357">
        <f>E30</f>
        <v>0</v>
      </c>
      <c r="F29" s="358">
        <f>F30</f>
        <v>900.6</v>
      </c>
      <c r="G29" s="334">
        <f>F29/D29*100</f>
        <v>1261.1679036549504</v>
      </c>
      <c r="H29" s="345" t="e">
        <f>F29/E29*100</f>
        <v>#DIV/0!</v>
      </c>
      <c r="O29" s="70"/>
    </row>
    <row r="30" spans="1:15" ht="14.25">
      <c r="A30" s="340"/>
      <c r="B30" s="341">
        <v>683</v>
      </c>
      <c r="C30" s="335" t="s">
        <v>33</v>
      </c>
      <c r="D30" s="356">
        <f>D31</f>
        <v>71.41</v>
      </c>
      <c r="E30" s="357">
        <f>E31</f>
        <v>0</v>
      </c>
      <c r="F30" s="358">
        <f>F31</f>
        <v>900.6</v>
      </c>
      <c r="G30" s="334">
        <f>F30/D30*100</f>
        <v>1261.1679036549504</v>
      </c>
      <c r="H30" s="345" t="e">
        <f>F30/E30*100</f>
        <v>#DIV/0!</v>
      </c>
      <c r="O30" s="70"/>
    </row>
    <row r="31" spans="1:8" ht="14.25">
      <c r="A31" s="336" t="s">
        <v>31</v>
      </c>
      <c r="B31" s="336" t="s">
        <v>32</v>
      </c>
      <c r="C31" s="324" t="s">
        <v>33</v>
      </c>
      <c r="D31" s="224">
        <v>71.41</v>
      </c>
      <c r="E31" s="359">
        <v>0</v>
      </c>
      <c r="F31" s="352">
        <v>900.6</v>
      </c>
      <c r="G31" s="334">
        <f>F31/D31*100</f>
        <v>1261.1679036549504</v>
      </c>
      <c r="H31" s="318">
        <v>0</v>
      </c>
    </row>
    <row r="32" spans="1:8" s="62" customFormat="1" ht="14.25">
      <c r="A32" s="341"/>
      <c r="B32" s="341">
        <v>92</v>
      </c>
      <c r="C32" s="342" t="s">
        <v>373</v>
      </c>
      <c r="D32" s="353">
        <f>D33</f>
        <v>2912077.24</v>
      </c>
      <c r="E32" s="354">
        <f>E33</f>
        <v>346407.71</v>
      </c>
      <c r="F32" s="353">
        <f>F33</f>
        <v>3013094.1</v>
      </c>
      <c r="G32" s="334">
        <f>F32/D32*100</f>
        <v>103.46889356547425</v>
      </c>
      <c r="H32" s="345">
        <f>F32/E32*100</f>
        <v>869.811500442643</v>
      </c>
    </row>
    <row r="33" spans="1:8" s="62" customFormat="1" ht="14.25">
      <c r="A33" s="341"/>
      <c r="B33" s="341">
        <v>922</v>
      </c>
      <c r="C33" s="346" t="s">
        <v>374</v>
      </c>
      <c r="D33" s="353">
        <f>D34</f>
        <v>2912077.24</v>
      </c>
      <c r="E33" s="354">
        <f>E34</f>
        <v>346407.71</v>
      </c>
      <c r="F33" s="353">
        <f>F34</f>
        <v>3013094.1</v>
      </c>
      <c r="G33" s="334">
        <f>F33/D33*100</f>
        <v>103.46889356547425</v>
      </c>
      <c r="H33" s="345">
        <f>F33/E33*100</f>
        <v>869.811500442643</v>
      </c>
    </row>
    <row r="34" spans="1:15" ht="14.25">
      <c r="A34" s="336"/>
      <c r="B34" s="336">
        <v>9221</v>
      </c>
      <c r="C34" s="324" t="s">
        <v>325</v>
      </c>
      <c r="D34" s="360">
        <v>2912077.24</v>
      </c>
      <c r="E34" s="338">
        <v>346407.71</v>
      </c>
      <c r="F34" s="338">
        <v>3013094.1</v>
      </c>
      <c r="G34" s="334">
        <f>F34/D34*100</f>
        <v>103.46889356547425</v>
      </c>
      <c r="H34" s="318">
        <f>F34/E34*100</f>
        <v>869.811500442643</v>
      </c>
      <c r="O34" s="70">
        <f>O21-O25</f>
        <v>6032007.159999999</v>
      </c>
    </row>
    <row r="35" spans="1:8" s="163" customFormat="1" ht="14.25">
      <c r="A35" s="348" t="s">
        <v>11</v>
      </c>
      <c r="B35" s="348" t="s">
        <v>34</v>
      </c>
      <c r="C35" s="349" t="s">
        <v>35</v>
      </c>
      <c r="D35" s="350">
        <f>D37+D45</f>
        <v>162435.07</v>
      </c>
      <c r="E35" s="350">
        <f>E37+E45</f>
        <v>358796.03</v>
      </c>
      <c r="F35" s="350">
        <f>F37+F45</f>
        <v>222389.77</v>
      </c>
      <c r="G35" s="313">
        <f>F35/D35*100</f>
        <v>136.90994807956187</v>
      </c>
      <c r="H35" s="313">
        <f t="shared" si="1"/>
        <v>61.982227060873555</v>
      </c>
    </row>
    <row r="36" spans="1:8" s="163" customFormat="1" ht="14.25">
      <c r="A36" s="556"/>
      <c r="B36" s="556">
        <v>6</v>
      </c>
      <c r="C36" s="557" t="s">
        <v>350</v>
      </c>
      <c r="D36" s="558">
        <f>D37</f>
        <v>135652.07</v>
      </c>
      <c r="E36" s="558">
        <f>E37</f>
        <v>328769.79000000004</v>
      </c>
      <c r="F36" s="558">
        <f>F37</f>
        <v>184407.83</v>
      </c>
      <c r="G36" s="313">
        <f>F36/D36*100</f>
        <v>135.94177368616636</v>
      </c>
      <c r="H36" s="313">
        <f>F36/E36*100</f>
        <v>56.090259996211934</v>
      </c>
    </row>
    <row r="37" spans="1:8" s="28" customFormat="1" ht="24">
      <c r="A37" s="351"/>
      <c r="B37" s="351">
        <v>63</v>
      </c>
      <c r="C37" s="335" t="s">
        <v>382</v>
      </c>
      <c r="D37" s="361">
        <f>D38+D40+D43</f>
        <v>135652.07</v>
      </c>
      <c r="E37" s="361">
        <f>E38+E40+E43</f>
        <v>328769.79000000004</v>
      </c>
      <c r="F37" s="362">
        <f>F38+F40+F43</f>
        <v>184407.83</v>
      </c>
      <c r="G37" s="363">
        <f>F37/D37*100</f>
        <v>135.94177368616636</v>
      </c>
      <c r="H37" s="363">
        <f>F37/E37*100</f>
        <v>56.090259996211934</v>
      </c>
    </row>
    <row r="38" spans="1:8" s="28" customFormat="1" ht="14.25">
      <c r="A38" s="351"/>
      <c r="B38" s="351">
        <v>634</v>
      </c>
      <c r="C38" s="335" t="s">
        <v>383</v>
      </c>
      <c r="D38" s="356">
        <f>D39</f>
        <v>7814.74</v>
      </c>
      <c r="E38" s="364">
        <f>E39</f>
        <v>45706</v>
      </c>
      <c r="F38" s="356">
        <f>F39</f>
        <v>1261.4</v>
      </c>
      <c r="G38" s="363">
        <f>F38/D38*100</f>
        <v>16.141291968766716</v>
      </c>
      <c r="H38" s="363">
        <f>F38/E38*100</f>
        <v>2.7598127160547854</v>
      </c>
    </row>
    <row r="39" spans="1:8" ht="17.25" customHeight="1">
      <c r="A39" s="336" t="s">
        <v>45</v>
      </c>
      <c r="B39" s="336" t="s">
        <v>46</v>
      </c>
      <c r="C39" s="324" t="s">
        <v>47</v>
      </c>
      <c r="D39" s="365">
        <v>7814.74</v>
      </c>
      <c r="E39" s="338">
        <v>45706</v>
      </c>
      <c r="F39" s="365">
        <v>1261.4</v>
      </c>
      <c r="G39" s="334">
        <f>F39/D39*100</f>
        <v>16.141291968766716</v>
      </c>
      <c r="H39" s="318">
        <f>F39/E39*100</f>
        <v>2.7598127160547854</v>
      </c>
    </row>
    <row r="40" spans="1:8" ht="20.25" customHeight="1">
      <c r="A40" s="340"/>
      <c r="B40" s="341">
        <v>636</v>
      </c>
      <c r="C40" s="335" t="s">
        <v>384</v>
      </c>
      <c r="D40" s="366">
        <f>D41+D42</f>
        <v>82478.64</v>
      </c>
      <c r="E40" s="367">
        <f>E41+E42</f>
        <v>143602.41</v>
      </c>
      <c r="F40" s="366">
        <f>F41+F42</f>
        <v>143602.47</v>
      </c>
      <c r="G40" s="334">
        <f>F40/D40*100</f>
        <v>174.10867831962312</v>
      </c>
      <c r="H40" s="345">
        <f>F40/E40*100</f>
        <v>100.00004178202859</v>
      </c>
    </row>
    <row r="41" spans="1:8" ht="24" customHeight="1">
      <c r="A41" s="336" t="s">
        <v>36</v>
      </c>
      <c r="B41" s="336" t="s">
        <v>37</v>
      </c>
      <c r="C41" s="324" t="s">
        <v>38</v>
      </c>
      <c r="D41" s="337">
        <v>82478.64</v>
      </c>
      <c r="E41" s="368">
        <v>143602.41</v>
      </c>
      <c r="F41" s="337">
        <v>143602.47</v>
      </c>
      <c r="G41" s="369">
        <f>F41/D41*100</f>
        <v>174.10867831962312</v>
      </c>
      <c r="H41" s="318">
        <f t="shared" si="1"/>
        <v>100.00004178202859</v>
      </c>
    </row>
    <row r="42" spans="1:8" ht="21" customHeight="1">
      <c r="A42" s="336" t="s">
        <v>42</v>
      </c>
      <c r="B42" s="336" t="s">
        <v>43</v>
      </c>
      <c r="C42" s="324" t="s">
        <v>44</v>
      </c>
      <c r="D42" s="370">
        <v>0</v>
      </c>
      <c r="E42" s="359">
        <v>0</v>
      </c>
      <c r="F42" s="352">
        <v>0</v>
      </c>
      <c r="G42" s="334" t="e">
        <f>F42/D42*100</f>
        <v>#DIV/0!</v>
      </c>
      <c r="H42" s="318" t="e">
        <f t="shared" si="1"/>
        <v>#DIV/0!</v>
      </c>
    </row>
    <row r="43" spans="1:8" ht="21" customHeight="1">
      <c r="A43" s="340"/>
      <c r="B43" s="341">
        <v>638</v>
      </c>
      <c r="C43" s="371" t="s">
        <v>385</v>
      </c>
      <c r="D43" s="366">
        <f>D44</f>
        <v>45358.69</v>
      </c>
      <c r="E43" s="367">
        <f>E44</f>
        <v>139461.38</v>
      </c>
      <c r="F43" s="366">
        <f>F44</f>
        <v>39543.96</v>
      </c>
      <c r="G43" s="334">
        <f>F43/D43*100</f>
        <v>87.18056010876857</v>
      </c>
      <c r="H43" s="318">
        <f t="shared" si="1"/>
        <v>28.354774633665603</v>
      </c>
    </row>
    <row r="44" spans="1:8" ht="21" customHeight="1">
      <c r="A44" s="336" t="s">
        <v>39</v>
      </c>
      <c r="B44" s="336" t="s">
        <v>40</v>
      </c>
      <c r="C44" s="380" t="s">
        <v>41</v>
      </c>
      <c r="D44" s="337">
        <v>45358.69</v>
      </c>
      <c r="E44" s="355">
        <v>139461.38</v>
      </c>
      <c r="F44" s="337">
        <v>39543.96</v>
      </c>
      <c r="G44" s="334">
        <f>F44/D44*100</f>
        <v>87.18056010876857</v>
      </c>
      <c r="H44" s="318">
        <f t="shared" si="1"/>
        <v>28.354774633665603</v>
      </c>
    </row>
    <row r="45" spans="1:8" ht="15" customHeight="1">
      <c r="A45" s="340"/>
      <c r="B45" s="341">
        <v>92</v>
      </c>
      <c r="C45" s="342" t="s">
        <v>373</v>
      </c>
      <c r="D45" s="225">
        <f>D46</f>
        <v>26783</v>
      </c>
      <c r="E45" s="372">
        <f>E46</f>
        <v>30026.24</v>
      </c>
      <c r="F45" s="555">
        <f>F46</f>
        <v>37981.94</v>
      </c>
      <c r="G45" s="334">
        <f aca="true" t="shared" si="2" ref="G45:G52">F45/D45*100</f>
        <v>141.81361311279542</v>
      </c>
      <c r="H45" s="318">
        <f t="shared" si="1"/>
        <v>126.49582498507972</v>
      </c>
    </row>
    <row r="46" spans="1:8" ht="15.75" customHeight="1">
      <c r="A46" s="340"/>
      <c r="B46" s="341">
        <v>922</v>
      </c>
      <c r="C46" s="346" t="s">
        <v>374</v>
      </c>
      <c r="D46" s="225">
        <f>D47-D48</f>
        <v>26783</v>
      </c>
      <c r="E46" s="225">
        <f>E47-E48</f>
        <v>30026.24</v>
      </c>
      <c r="F46" s="374">
        <f>F47-F48</f>
        <v>37981.94</v>
      </c>
      <c r="G46" s="334">
        <f t="shared" si="2"/>
        <v>141.81361311279542</v>
      </c>
      <c r="H46" s="318">
        <f t="shared" si="1"/>
        <v>126.49582498507972</v>
      </c>
    </row>
    <row r="47" spans="1:8" ht="12.75" customHeight="1">
      <c r="A47" s="336"/>
      <c r="B47" s="336">
        <v>9221</v>
      </c>
      <c r="C47" s="324" t="s">
        <v>333</v>
      </c>
      <c r="D47" s="370">
        <v>26783</v>
      </c>
      <c r="E47" s="338">
        <v>30026.24</v>
      </c>
      <c r="F47" s="352">
        <v>0</v>
      </c>
      <c r="G47" s="334">
        <f t="shared" si="2"/>
        <v>0</v>
      </c>
      <c r="H47" s="318">
        <f t="shared" si="1"/>
        <v>0</v>
      </c>
    </row>
    <row r="48" spans="1:8" ht="12.75" customHeight="1">
      <c r="A48" s="340"/>
      <c r="B48" s="340">
        <v>9222</v>
      </c>
      <c r="C48" s="375" t="s">
        <v>445</v>
      </c>
      <c r="D48" s="370">
        <v>0</v>
      </c>
      <c r="E48" s="338">
        <v>0</v>
      </c>
      <c r="F48" s="338">
        <v>-37981.94</v>
      </c>
      <c r="G48" s="334" t="e">
        <f t="shared" si="2"/>
        <v>#DIV/0!</v>
      </c>
      <c r="H48" s="318" t="e">
        <f t="shared" si="1"/>
        <v>#DIV/0!</v>
      </c>
    </row>
    <row r="49" spans="1:8" s="163" customFormat="1" ht="14.25">
      <c r="A49" s="325" t="s">
        <v>11</v>
      </c>
      <c r="B49" s="325" t="s">
        <v>48</v>
      </c>
      <c r="C49" s="326" t="s">
        <v>49</v>
      </c>
      <c r="D49" s="350">
        <f>D52</f>
        <v>849.82</v>
      </c>
      <c r="E49" s="350">
        <f>E52</f>
        <v>1000</v>
      </c>
      <c r="F49" s="350">
        <f>F52</f>
        <v>0</v>
      </c>
      <c r="G49" s="313">
        <f t="shared" si="2"/>
        <v>0</v>
      </c>
      <c r="H49" s="314">
        <f t="shared" si="1"/>
        <v>0</v>
      </c>
    </row>
    <row r="50" spans="1:8" s="28" customFormat="1" ht="24">
      <c r="A50" s="330"/>
      <c r="B50" s="330">
        <v>66</v>
      </c>
      <c r="C50" s="331" t="s">
        <v>371</v>
      </c>
      <c r="D50" s="225">
        <f>D51</f>
        <v>849.82</v>
      </c>
      <c r="E50" s="372">
        <f>E51</f>
        <v>1000</v>
      </c>
      <c r="F50" s="225">
        <f>F51</f>
        <v>0</v>
      </c>
      <c r="G50" s="334">
        <f t="shared" si="2"/>
        <v>0</v>
      </c>
      <c r="H50" s="318">
        <f t="shared" si="1"/>
        <v>0</v>
      </c>
    </row>
    <row r="51" spans="1:8" s="28" customFormat="1" ht="36">
      <c r="A51" s="330"/>
      <c r="B51" s="330">
        <v>663</v>
      </c>
      <c r="C51" s="378" t="s">
        <v>386</v>
      </c>
      <c r="D51" s="225">
        <f>D52</f>
        <v>849.82</v>
      </c>
      <c r="E51" s="372">
        <f>E52</f>
        <v>1000</v>
      </c>
      <c r="F51" s="225">
        <f>F52</f>
        <v>0</v>
      </c>
      <c r="G51" s="334">
        <f t="shared" si="2"/>
        <v>0</v>
      </c>
      <c r="H51" s="318">
        <f t="shared" si="1"/>
        <v>0</v>
      </c>
    </row>
    <row r="52" spans="1:8" s="49" customFormat="1" ht="13.5">
      <c r="A52" s="379" t="s">
        <v>50</v>
      </c>
      <c r="B52" s="379" t="s">
        <v>51</v>
      </c>
      <c r="C52" s="380" t="s">
        <v>52</v>
      </c>
      <c r="D52" s="337">
        <v>849.82</v>
      </c>
      <c r="E52" s="359">
        <v>1000</v>
      </c>
      <c r="F52" s="352">
        <v>0</v>
      </c>
      <c r="G52" s="334">
        <f t="shared" si="2"/>
        <v>0</v>
      </c>
      <c r="H52" s="318">
        <f t="shared" si="1"/>
        <v>0</v>
      </c>
    </row>
    <row r="53" spans="1:8" s="163" customFormat="1" ht="25.5" customHeight="1">
      <c r="A53" s="348" t="s">
        <v>11</v>
      </c>
      <c r="B53" s="348" t="s">
        <v>53</v>
      </c>
      <c r="C53" s="349" t="s">
        <v>54</v>
      </c>
      <c r="D53" s="350">
        <f>D54+D58+D67</f>
        <v>30131.620000000003</v>
      </c>
      <c r="E53" s="350">
        <f>E54+E58+E67</f>
        <v>29801.239999999998</v>
      </c>
      <c r="F53" s="350">
        <f>F54+F58+F67</f>
        <v>51493.479999999996</v>
      </c>
      <c r="G53" s="313">
        <f aca="true" t="shared" si="3" ref="G53:G66">F53/D53*100</f>
        <v>170.89515930441175</v>
      </c>
      <c r="H53" s="314">
        <f t="shared" si="1"/>
        <v>172.78972284374743</v>
      </c>
    </row>
    <row r="54" spans="1:8" s="28" customFormat="1" ht="18" customHeight="1">
      <c r="A54" s="351"/>
      <c r="B54" s="351">
        <v>6</v>
      </c>
      <c r="C54" s="381" t="s">
        <v>449</v>
      </c>
      <c r="D54" s="332">
        <f>D55</f>
        <v>0</v>
      </c>
      <c r="E54" s="332">
        <f>E55</f>
        <v>28354.6</v>
      </c>
      <c r="F54" s="332">
        <f>F55</f>
        <v>29967.92</v>
      </c>
      <c r="G54" s="334" t="e">
        <f t="shared" si="3"/>
        <v>#DIV/0!</v>
      </c>
      <c r="H54" s="332">
        <f>H55</f>
        <v>105.68979989137566</v>
      </c>
    </row>
    <row r="55" spans="1:8" s="28" customFormat="1" ht="18" customHeight="1">
      <c r="A55" s="351"/>
      <c r="B55" s="351">
        <v>65</v>
      </c>
      <c r="C55" s="331" t="s">
        <v>378</v>
      </c>
      <c r="D55" s="332">
        <f>D56</f>
        <v>0</v>
      </c>
      <c r="E55" s="332">
        <f>E56</f>
        <v>28354.6</v>
      </c>
      <c r="F55" s="332">
        <f>F56</f>
        <v>29967.92</v>
      </c>
      <c r="G55" s="334" t="e">
        <f t="shared" si="3"/>
        <v>#DIV/0!</v>
      </c>
      <c r="H55" s="318">
        <f t="shared" si="1"/>
        <v>105.68979989137566</v>
      </c>
    </row>
    <row r="56" spans="1:8" s="28" customFormat="1" ht="18" customHeight="1">
      <c r="A56" s="351"/>
      <c r="B56" s="351">
        <v>652</v>
      </c>
      <c r="C56" s="331" t="s">
        <v>379</v>
      </c>
      <c r="D56" s="332">
        <f>D57</f>
        <v>0</v>
      </c>
      <c r="E56" s="332">
        <f>E57</f>
        <v>28354.6</v>
      </c>
      <c r="F56" s="332">
        <f>F57</f>
        <v>29967.92</v>
      </c>
      <c r="G56" s="334" t="e">
        <f t="shared" si="3"/>
        <v>#DIV/0!</v>
      </c>
      <c r="H56" s="318">
        <f t="shared" si="1"/>
        <v>105.68979989137566</v>
      </c>
    </row>
    <row r="57" spans="1:8" ht="14.25">
      <c r="A57" s="379" t="s">
        <v>55</v>
      </c>
      <c r="B57" s="379" t="s">
        <v>26</v>
      </c>
      <c r="C57" s="380" t="s">
        <v>27</v>
      </c>
      <c r="D57" s="382">
        <v>0</v>
      </c>
      <c r="E57" s="355">
        <v>28354.6</v>
      </c>
      <c r="F57" s="338">
        <v>29967.92</v>
      </c>
      <c r="G57" s="334" t="e">
        <f t="shared" si="3"/>
        <v>#DIV/0!</v>
      </c>
      <c r="H57" s="318">
        <f t="shared" si="1"/>
        <v>105.68979989137566</v>
      </c>
    </row>
    <row r="58" spans="1:8" s="220" customFormat="1" ht="13.5">
      <c r="A58" s="383"/>
      <c r="B58" s="383">
        <v>7</v>
      </c>
      <c r="C58" s="331" t="s">
        <v>387</v>
      </c>
      <c r="D58" s="332">
        <f>D59</f>
        <v>8845.980000000001</v>
      </c>
      <c r="E58" s="332">
        <f>E59</f>
        <v>1446.64</v>
      </c>
      <c r="F58" s="332">
        <f>F59</f>
        <v>119.96</v>
      </c>
      <c r="G58" s="334">
        <f t="shared" si="3"/>
        <v>1.35609621545606</v>
      </c>
      <c r="H58" s="345">
        <f t="shared" si="1"/>
        <v>8.2923187524194</v>
      </c>
    </row>
    <row r="59" spans="1:8" s="62" customFormat="1" ht="12" customHeight="1">
      <c r="A59" s="383"/>
      <c r="B59" s="383">
        <v>72</v>
      </c>
      <c r="C59" s="331" t="s">
        <v>388</v>
      </c>
      <c r="D59" s="332">
        <f>D60+D62+D65</f>
        <v>8845.980000000001</v>
      </c>
      <c r="E59" s="332">
        <f>E60+E62+E65</f>
        <v>1446.64</v>
      </c>
      <c r="F59" s="332">
        <f>F60+F62+F65</f>
        <v>119.96</v>
      </c>
      <c r="G59" s="334">
        <f t="shared" si="3"/>
        <v>1.35609621545606</v>
      </c>
      <c r="H59" s="345">
        <f t="shared" si="1"/>
        <v>8.2923187524194</v>
      </c>
    </row>
    <row r="60" spans="1:8" s="62" customFormat="1" ht="14.25">
      <c r="A60" s="383"/>
      <c r="B60" s="383">
        <v>721</v>
      </c>
      <c r="C60" s="331" t="s">
        <v>389</v>
      </c>
      <c r="D60" s="332">
        <f>D61</f>
        <v>139.36</v>
      </c>
      <c r="E60" s="332">
        <f>E61</f>
        <v>120</v>
      </c>
      <c r="F60" s="332">
        <f>F61</f>
        <v>119.96</v>
      </c>
      <c r="G60" s="334">
        <f t="shared" si="3"/>
        <v>86.0792192881745</v>
      </c>
      <c r="H60" s="345">
        <f t="shared" si="1"/>
        <v>99.96666666666665</v>
      </c>
    </row>
    <row r="61" spans="1:8" ht="14.25">
      <c r="A61" s="379" t="s">
        <v>56</v>
      </c>
      <c r="B61" s="379" t="s">
        <v>57</v>
      </c>
      <c r="C61" s="380" t="s">
        <v>58</v>
      </c>
      <c r="D61" s="384">
        <v>139.36</v>
      </c>
      <c r="E61" s="338">
        <v>120</v>
      </c>
      <c r="F61" s="338">
        <v>119.96</v>
      </c>
      <c r="G61" s="334">
        <f t="shared" si="3"/>
        <v>86.0792192881745</v>
      </c>
      <c r="H61" s="318">
        <f t="shared" si="1"/>
        <v>99.96666666666665</v>
      </c>
    </row>
    <row r="62" spans="1:8" s="73" customFormat="1" ht="14.25">
      <c r="A62" s="385"/>
      <c r="B62" s="386">
        <v>722</v>
      </c>
      <c r="C62" s="385" t="s">
        <v>447</v>
      </c>
      <c r="D62" s="387">
        <f>SUM(D63:D64)</f>
        <v>0</v>
      </c>
      <c r="E62" s="387">
        <f>SUM(E63:E64)</f>
        <v>1326.64</v>
      </c>
      <c r="F62" s="387">
        <f>SUM(F63:F64)</f>
        <v>0</v>
      </c>
      <c r="G62" s="334" t="e">
        <f t="shared" si="3"/>
        <v>#DIV/0!</v>
      </c>
      <c r="H62" s="345">
        <f t="shared" si="1"/>
        <v>0</v>
      </c>
    </row>
    <row r="63" spans="1:8" ht="14.25">
      <c r="A63" s="379" t="s">
        <v>62</v>
      </c>
      <c r="B63" s="379" t="s">
        <v>63</v>
      </c>
      <c r="C63" s="380" t="s">
        <v>64</v>
      </c>
      <c r="D63" s="338">
        <v>0</v>
      </c>
      <c r="E63" s="338">
        <v>1326.64</v>
      </c>
      <c r="F63" s="338">
        <v>0</v>
      </c>
      <c r="G63" s="334" t="e">
        <f t="shared" si="3"/>
        <v>#DIV/0!</v>
      </c>
      <c r="H63" s="318">
        <f t="shared" si="1"/>
        <v>0</v>
      </c>
    </row>
    <row r="64" spans="1:8" ht="14.25">
      <c r="A64" s="336" t="s">
        <v>65</v>
      </c>
      <c r="B64" s="336" t="s">
        <v>66</v>
      </c>
      <c r="C64" s="324" t="s">
        <v>67</v>
      </c>
      <c r="D64" s="384">
        <v>0</v>
      </c>
      <c r="E64" s="359">
        <v>0</v>
      </c>
      <c r="F64" s="352">
        <v>0</v>
      </c>
      <c r="G64" s="334" t="e">
        <f t="shared" si="3"/>
        <v>#DIV/0!</v>
      </c>
      <c r="H64" s="318" t="e">
        <f t="shared" si="1"/>
        <v>#DIV/0!</v>
      </c>
    </row>
    <row r="65" spans="1:8" s="62" customFormat="1" ht="14.25">
      <c r="A65" s="341"/>
      <c r="B65" s="341">
        <v>723</v>
      </c>
      <c r="C65" s="388" t="s">
        <v>448</v>
      </c>
      <c r="D65" s="332">
        <f>D66</f>
        <v>8706.62</v>
      </c>
      <c r="E65" s="332">
        <f>E66</f>
        <v>0</v>
      </c>
      <c r="F65" s="332">
        <f>F66</f>
        <v>0</v>
      </c>
      <c r="G65" s="334">
        <f t="shared" si="3"/>
        <v>0</v>
      </c>
      <c r="H65" s="345" t="e">
        <f t="shared" si="1"/>
        <v>#DIV/0!</v>
      </c>
    </row>
    <row r="66" spans="1:8" ht="14.25">
      <c r="A66" s="379" t="s">
        <v>59</v>
      </c>
      <c r="B66" s="379" t="s">
        <v>60</v>
      </c>
      <c r="C66" s="380" t="s">
        <v>61</v>
      </c>
      <c r="D66" s="389">
        <v>8706.62</v>
      </c>
      <c r="E66" s="390">
        <v>0</v>
      </c>
      <c r="F66" s="391">
        <v>0</v>
      </c>
      <c r="G66" s="334">
        <f t="shared" si="3"/>
        <v>0</v>
      </c>
      <c r="H66" s="318" t="e">
        <f t="shared" si="1"/>
        <v>#DIV/0!</v>
      </c>
    </row>
    <row r="67" spans="1:8" s="62" customFormat="1" ht="14.25">
      <c r="A67" s="392"/>
      <c r="B67" s="341">
        <v>92</v>
      </c>
      <c r="C67" s="342" t="s">
        <v>373</v>
      </c>
      <c r="D67" s="393">
        <f>D68</f>
        <v>21285.64</v>
      </c>
      <c r="E67" s="393">
        <f>E68</f>
        <v>0</v>
      </c>
      <c r="F67" s="393">
        <f>F68</f>
        <v>21405.6</v>
      </c>
      <c r="G67" s="334">
        <f>F67/D67*100</f>
        <v>100.56357243662863</v>
      </c>
      <c r="H67" s="318" t="e">
        <f>F67/E67*100</f>
        <v>#DIV/0!</v>
      </c>
    </row>
    <row r="68" spans="1:8" ht="14.25">
      <c r="A68" s="296"/>
      <c r="B68" s="341">
        <v>922</v>
      </c>
      <c r="C68" s="346" t="s">
        <v>374</v>
      </c>
      <c r="D68" s="365">
        <f>D69</f>
        <v>21285.64</v>
      </c>
      <c r="E68" s="365">
        <f>E69</f>
        <v>0</v>
      </c>
      <c r="F68" s="365">
        <f>F69</f>
        <v>21405.6</v>
      </c>
      <c r="G68" s="334">
        <f>F68/D68*100</f>
        <v>100.56357243662863</v>
      </c>
      <c r="H68" s="318" t="e">
        <f>F68/E68*100</f>
        <v>#DIV/0!</v>
      </c>
    </row>
    <row r="69" spans="1:8" ht="14.25">
      <c r="A69" s="296"/>
      <c r="B69" s="336">
        <v>9221</v>
      </c>
      <c r="C69" s="324" t="s">
        <v>333</v>
      </c>
      <c r="D69" s="365">
        <v>21285.64</v>
      </c>
      <c r="E69" s="365">
        <v>0</v>
      </c>
      <c r="F69" s="365">
        <v>21405.6</v>
      </c>
      <c r="G69" s="334">
        <f>F69/D69*100</f>
        <v>100.56357243662863</v>
      </c>
      <c r="H69" s="318" t="e">
        <f>F69/E69*100</f>
        <v>#DIV/0!</v>
      </c>
    </row>
    <row r="74" spans="1:8" ht="16.5" customHeight="1">
      <c r="A74" s="221"/>
      <c r="B74" s="222"/>
      <c r="C74" s="241"/>
      <c r="D74" s="229"/>
      <c r="E74" s="230"/>
      <c r="F74" s="242"/>
      <c r="G74" s="243"/>
      <c r="H74" s="244"/>
    </row>
    <row r="75" spans="1:8" ht="45" customHeight="1">
      <c r="A75" s="840" t="s">
        <v>390</v>
      </c>
      <c r="B75" s="840"/>
      <c r="C75" s="840"/>
      <c r="D75" s="840"/>
      <c r="E75" s="840"/>
      <c r="F75" s="840"/>
      <c r="G75" s="840"/>
      <c r="H75" s="840"/>
    </row>
    <row r="76" spans="4:8" ht="14.25">
      <c r="D76" s="162">
        <f>D6+D53+D35+D17+D10+D49</f>
        <v>6417261.59</v>
      </c>
      <c r="E76" s="162">
        <f>E6+E53+E35+E17+E10+E49</f>
        <v>3551555.2800000003</v>
      </c>
      <c r="F76" s="162">
        <f>F6+F53+F35+F17+F10+F49</f>
        <v>6169280.359999999</v>
      </c>
      <c r="G76" s="140"/>
      <c r="H76" s="59"/>
    </row>
    <row r="77" spans="2:4" ht="14.25">
      <c r="B77" s="70">
        <f>D77-C77</f>
        <v>0</v>
      </c>
      <c r="C77" s="77">
        <v>3446164.25</v>
      </c>
      <c r="D77" s="70">
        <f>D76-D79</f>
        <v>3446164.2499999995</v>
      </c>
    </row>
    <row r="78" ht="14.25">
      <c r="F78">
        <v>3068778.47</v>
      </c>
    </row>
    <row r="79" spans="4:6" ht="14.25">
      <c r="D79" s="70">
        <f>D9+D69+D47+D34+D16</f>
        <v>2971097.3400000003</v>
      </c>
      <c r="E79" s="70">
        <f>E9+E69+E47+E34+E16</f>
        <v>386567.07</v>
      </c>
      <c r="F79" s="70">
        <f>F9+F45+F34+F16+F67</f>
        <v>3144742.3500000006</v>
      </c>
    </row>
    <row r="80" ht="14.25">
      <c r="F80" s="70">
        <f>F79-F78</f>
        <v>75963.88000000035</v>
      </c>
    </row>
  </sheetData>
  <sheetProtection/>
  <protectedRanges>
    <protectedRange sqref="D21:D24 E23:F24" name="Range1"/>
    <protectedRange sqref="D26:F27" name="Range1_1"/>
    <protectedRange sqref="D14:F15" name="Range1_2"/>
    <protectedRange sqref="D32:F33 D50:F51 D45:F46" name="Range1_5"/>
    <protectedRange sqref="D13" name="Range1_6"/>
    <protectedRange sqref="F13" name="Range1_8"/>
    <protectedRange sqref="D52" name="Range1_9"/>
    <protectedRange sqref="D7" name="Range1_10"/>
    <protectedRange sqref="D8:D9 D74" name="Range1_11"/>
    <protectedRange sqref="F7" name="Range1_12"/>
    <protectedRange sqref="F8:F9 F74" name="Range1_13"/>
    <protectedRange sqref="D28" name="Range1_14"/>
    <protectedRange sqref="F28" name="Range1_15"/>
    <protectedRange sqref="D39" name="Range1_16"/>
    <protectedRange sqref="F39" name="Range1_17"/>
    <protectedRange sqref="D41" name="Range1_18"/>
    <protectedRange sqref="F41" name="Range1_19"/>
    <protectedRange sqref="D44" name="Range1_20"/>
    <protectedRange sqref="F44" name="Range1_21"/>
    <protectedRange sqref="D25" name="Range1_22"/>
    <protectedRange sqref="F25" name="Range1_23"/>
    <protectedRange sqref="D66:D69 E67:F69" name="Range1_24"/>
  </protectedRanges>
  <mergeCells count="4">
    <mergeCell ref="C2:F2"/>
    <mergeCell ref="A3:H3"/>
    <mergeCell ref="A1:H1"/>
    <mergeCell ref="A75:H75"/>
  </mergeCells>
  <conditionalFormatting sqref="D7:D9">
    <cfRule type="cellIs" priority="15" dxfId="0" operator="lessThan">
      <formula>-0.001</formula>
    </cfRule>
  </conditionalFormatting>
  <conditionalFormatting sqref="D13:D15">
    <cfRule type="cellIs" priority="18" dxfId="0" operator="lessThan">
      <formula>-0.001</formula>
    </cfRule>
  </conditionalFormatting>
  <conditionalFormatting sqref="D21:D28">
    <cfRule type="cellIs" priority="3" dxfId="0" operator="lessThan">
      <formula>-0.001</formula>
    </cfRule>
  </conditionalFormatting>
  <conditionalFormatting sqref="D39">
    <cfRule type="cellIs" priority="9" dxfId="0" operator="lessThan">
      <formula>-0.001</formula>
    </cfRule>
  </conditionalFormatting>
  <conditionalFormatting sqref="D41">
    <cfRule type="cellIs" priority="7" dxfId="0" operator="lessThan">
      <formula>-0.001</formula>
    </cfRule>
  </conditionalFormatting>
  <conditionalFormatting sqref="D44:D46">
    <cfRule type="cellIs" priority="5" dxfId="0" operator="lessThan">
      <formula>-0.001</formula>
    </cfRule>
  </conditionalFormatting>
  <conditionalFormatting sqref="D50:D52">
    <cfRule type="cellIs" priority="16" dxfId="0" operator="lessThan">
      <formula>-0.001</formula>
    </cfRule>
  </conditionalFormatting>
  <conditionalFormatting sqref="D66:D69 E67:F69">
    <cfRule type="cellIs" priority="1" dxfId="0" operator="lessThan">
      <formula>-0.001</formula>
    </cfRule>
  </conditionalFormatting>
  <conditionalFormatting sqref="D74 F74">
    <cfRule type="cellIs" priority="34" dxfId="0" operator="lessThan">
      <formula>-0.001</formula>
    </cfRule>
  </conditionalFormatting>
  <conditionalFormatting sqref="D32:F33">
    <cfRule type="cellIs" priority="25" dxfId="0" operator="lessThan">
      <formula>-0.001</formula>
    </cfRule>
  </conditionalFormatting>
  <conditionalFormatting sqref="E14:F15">
    <cfRule type="cellIs" priority="26" dxfId="0" operator="lessThan">
      <formula>-0.001</formula>
    </cfRule>
  </conditionalFormatting>
  <conditionalFormatting sqref="E23:F24">
    <cfRule type="cellIs" priority="24" dxfId="0" operator="lessThan">
      <formula>-0.001</formula>
    </cfRule>
  </conditionalFormatting>
  <conditionalFormatting sqref="E26:F27">
    <cfRule type="cellIs" priority="23" dxfId="0" operator="lessThan">
      <formula>-0.001</formula>
    </cfRule>
  </conditionalFormatting>
  <conditionalFormatting sqref="E45:F46">
    <cfRule type="cellIs" priority="21" dxfId="0" operator="lessThan">
      <formula>-0.001</formula>
    </cfRule>
  </conditionalFormatting>
  <conditionalFormatting sqref="E50:F51">
    <cfRule type="cellIs" priority="19" dxfId="0" operator="lessThan">
      <formula>-0.001</formula>
    </cfRule>
  </conditionalFormatting>
  <conditionalFormatting sqref="F7:F9">
    <cfRule type="cellIs" priority="13" dxfId="0" operator="lessThan">
      <formula>-0.001</formula>
    </cfRule>
  </conditionalFormatting>
  <conditionalFormatting sqref="F13">
    <cfRule type="cellIs" priority="17" dxfId="0" operator="lessThan">
      <formula>-0.001</formula>
    </cfRule>
  </conditionalFormatting>
  <conditionalFormatting sqref="F25">
    <cfRule type="cellIs" priority="2" dxfId="0" operator="lessThan">
      <formula>-0.001</formula>
    </cfRule>
  </conditionalFormatting>
  <conditionalFormatting sqref="F28">
    <cfRule type="cellIs" priority="10" dxfId="0" operator="lessThan">
      <formula>-0.001</formula>
    </cfRule>
  </conditionalFormatting>
  <conditionalFormatting sqref="F39">
    <cfRule type="cellIs" priority="8" dxfId="0" operator="lessThan">
      <formula>-0.001</formula>
    </cfRule>
  </conditionalFormatting>
  <conditionalFormatting sqref="F41">
    <cfRule type="cellIs" priority="6" dxfId="0" operator="lessThan">
      <formula>-0.001</formula>
    </cfRule>
  </conditionalFormatting>
  <conditionalFormatting sqref="F44">
    <cfRule type="cellIs" priority="4" dxfId="0" operator="lessThan">
      <formula>-0.001</formula>
    </cfRule>
  </conditionalFormatting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56"/>
  <sheetViews>
    <sheetView showGridLines="0" zoomScale="91" zoomScaleNormal="91" zoomScalePageLayoutView="0" workbookViewId="0" topLeftCell="A294">
      <selection activeCell="N224" sqref="N224"/>
    </sheetView>
  </sheetViews>
  <sheetFormatPr defaultColWidth="14.7109375" defaultRowHeight="15"/>
  <cols>
    <col min="1" max="1" width="7.28125" style="396" customWidth="1"/>
    <col min="2" max="2" width="10.00390625" style="77" customWidth="1"/>
    <col min="3" max="3" width="27.57421875" style="0" customWidth="1"/>
    <col min="4" max="4" width="15.28125" style="0" customWidth="1"/>
    <col min="5" max="5" width="14.7109375" style="81" customWidth="1"/>
    <col min="6" max="6" width="14.7109375" style="0" customWidth="1"/>
    <col min="7" max="7" width="12.7109375" style="28" customWidth="1"/>
    <col min="8" max="8" width="10.28125" style="247" customWidth="1"/>
    <col min="9" max="10" width="14.7109375" style="0" customWidth="1"/>
    <col min="11" max="11" width="14.7109375" style="28" customWidth="1"/>
  </cols>
  <sheetData>
    <row r="1" spans="1:8" ht="15">
      <c r="A1" s="810" t="s">
        <v>315</v>
      </c>
      <c r="B1" s="810"/>
      <c r="C1" s="810"/>
      <c r="D1" s="810"/>
      <c r="E1" s="810"/>
      <c r="F1" s="810"/>
      <c r="G1" s="810"/>
      <c r="H1" s="810"/>
    </row>
    <row r="2" spans="1:8" ht="15" customHeight="1">
      <c r="A2" s="395"/>
      <c r="B2" s="82"/>
      <c r="C2" s="841" t="s">
        <v>616</v>
      </c>
      <c r="D2" s="841"/>
      <c r="E2" s="842"/>
      <c r="F2" s="842"/>
      <c r="G2" s="245"/>
      <c r="H2" s="246"/>
    </row>
    <row r="3" spans="1:8" ht="17.25" customHeight="1">
      <c r="A3" s="812" t="s">
        <v>446</v>
      </c>
      <c r="B3" s="812"/>
      <c r="C3" s="812"/>
      <c r="D3" s="812"/>
      <c r="E3" s="812"/>
      <c r="F3" s="812"/>
      <c r="G3" s="812"/>
      <c r="H3" s="812"/>
    </row>
    <row r="4" spans="1:8" ht="17.25" customHeight="1">
      <c r="A4" s="576"/>
      <c r="B4" s="576"/>
      <c r="C4" s="576"/>
      <c r="D4" s="576"/>
      <c r="E4" s="576"/>
      <c r="F4" s="576"/>
      <c r="G4" s="576"/>
      <c r="H4" s="576"/>
    </row>
    <row r="5" spans="1:8" ht="69.75" customHeight="1">
      <c r="A5" s="36" t="s">
        <v>5</v>
      </c>
      <c r="B5" s="36" t="s">
        <v>6</v>
      </c>
      <c r="C5" s="584" t="s">
        <v>7</v>
      </c>
      <c r="D5" s="106" t="s">
        <v>392</v>
      </c>
      <c r="E5" s="106" t="s">
        <v>348</v>
      </c>
      <c r="F5" s="106" t="s">
        <v>393</v>
      </c>
      <c r="G5" s="139" t="s">
        <v>369</v>
      </c>
      <c r="H5" s="129" t="s">
        <v>370</v>
      </c>
    </row>
    <row r="6" spans="1:8" ht="22.5" customHeight="1">
      <c r="A6" s="738"/>
      <c r="B6" s="738">
        <v>6</v>
      </c>
      <c r="C6" s="723" t="s">
        <v>350</v>
      </c>
      <c r="D6" s="739">
        <f>D11+D21+D30+D49+D63+D68</f>
        <v>3552863.8899999997</v>
      </c>
      <c r="E6" s="739">
        <f>E11+E21+E30+E49+E63+E68</f>
        <v>3163541.5700000003</v>
      </c>
      <c r="F6" s="739">
        <f>F11+F21+F30+F49+F63+F68</f>
        <v>3024418.0500000003</v>
      </c>
      <c r="G6" s="376">
        <f>F6/D6*100</f>
        <v>85.12620082386552</v>
      </c>
      <c r="H6" s="724">
        <f>F6/E6*100</f>
        <v>95.60228570032668</v>
      </c>
    </row>
    <row r="7" spans="1:8" ht="18.75" customHeight="1">
      <c r="A7" s="738"/>
      <c r="B7" s="738">
        <v>7</v>
      </c>
      <c r="C7" s="151" t="s">
        <v>387</v>
      </c>
      <c r="D7" s="739">
        <f>D72</f>
        <v>8845.980000000001</v>
      </c>
      <c r="E7" s="739">
        <f>E72</f>
        <v>1446.64</v>
      </c>
      <c r="F7" s="739">
        <f>F72</f>
        <v>119.96</v>
      </c>
      <c r="G7" s="376">
        <f>F7/D7*100</f>
        <v>1.35609621545606</v>
      </c>
      <c r="H7" s="724">
        <f>F7/E7*100</f>
        <v>8.2923187524194</v>
      </c>
    </row>
    <row r="8" spans="1:8" ht="17.25" customHeight="1">
      <c r="A8" s="738"/>
      <c r="B8" s="738">
        <v>9</v>
      </c>
      <c r="C8" s="741" t="s">
        <v>604</v>
      </c>
      <c r="D8" s="739">
        <f>D16+D25+D44+D58+D81</f>
        <v>2971097.3400000003</v>
      </c>
      <c r="E8" s="739">
        <f>E16+E25+E44+E58+E81</f>
        <v>386567.07</v>
      </c>
      <c r="F8" s="739">
        <f>F16+F25+F44+F58+F81</f>
        <v>3144742.35</v>
      </c>
      <c r="G8" s="376">
        <f>F8/D8*100</f>
        <v>105.84447394779734</v>
      </c>
      <c r="H8" s="724">
        <f>F8/E8*100</f>
        <v>813.5049759929112</v>
      </c>
    </row>
    <row r="9" spans="1:8" ht="17.25" customHeight="1">
      <c r="A9" s="304" t="s">
        <v>1</v>
      </c>
      <c r="B9" s="304" t="s">
        <v>1</v>
      </c>
      <c r="C9" s="216" t="s">
        <v>609</v>
      </c>
      <c r="D9" s="306">
        <f>D6+D7+D8</f>
        <v>6532807.21</v>
      </c>
      <c r="E9" s="306">
        <f>E6+E7+E8</f>
        <v>3551555.2800000003</v>
      </c>
      <c r="F9" s="306">
        <f>F6+F7+F8</f>
        <v>6169280.36</v>
      </c>
      <c r="G9" s="376">
        <f>F9/D9*100</f>
        <v>94.43536540549465</v>
      </c>
      <c r="H9" s="724">
        <f>F9/E9*100</f>
        <v>173.70644333600237</v>
      </c>
    </row>
    <row r="10" spans="1:8" ht="25.5" customHeight="1">
      <c r="A10" s="309" t="s">
        <v>309</v>
      </c>
      <c r="B10" s="310">
        <v>1</v>
      </c>
      <c r="C10" s="582" t="s">
        <v>311</v>
      </c>
      <c r="D10" s="312">
        <f>D12+D17</f>
        <v>32780.6</v>
      </c>
      <c r="E10" s="312">
        <f>E12+E17</f>
        <v>34351.79</v>
      </c>
      <c r="F10" s="312">
        <f>F12+F17</f>
        <v>36689.3</v>
      </c>
      <c r="G10" s="692">
        <f aca="true" t="shared" si="0" ref="G10:G15">F10/D10*100</f>
        <v>111.92382079644669</v>
      </c>
      <c r="H10" s="716">
        <f>F10/E10*100</f>
        <v>106.8046235727454</v>
      </c>
    </row>
    <row r="11" spans="1:8" s="28" customFormat="1" ht="21" customHeight="1">
      <c r="A11" s="712"/>
      <c r="B11" s="722">
        <v>6</v>
      </c>
      <c r="C11" s="723" t="s">
        <v>350</v>
      </c>
      <c r="D11" s="714">
        <f>D12</f>
        <v>31962.260000000002</v>
      </c>
      <c r="E11" s="714">
        <f>E12</f>
        <v>34351.79</v>
      </c>
      <c r="F11" s="714">
        <f>F12</f>
        <v>35051.79</v>
      </c>
      <c r="G11" s="376">
        <f>F11/D11*100</f>
        <v>109.66618130257373</v>
      </c>
      <c r="H11" s="724">
        <f>F11/E11*100</f>
        <v>102.03773951808625</v>
      </c>
    </row>
    <row r="12" spans="1:8" s="28" customFormat="1" ht="18.75" customHeight="1">
      <c r="A12" s="712"/>
      <c r="B12" s="713">
        <v>67</v>
      </c>
      <c r="C12" s="603" t="s">
        <v>539</v>
      </c>
      <c r="D12" s="714">
        <f>D13</f>
        <v>31962.260000000002</v>
      </c>
      <c r="E12" s="714">
        <v>34351.79</v>
      </c>
      <c r="F12" s="714">
        <f>F13</f>
        <v>35051.79</v>
      </c>
      <c r="G12" s="376">
        <f t="shared" si="0"/>
        <v>109.66618130257373</v>
      </c>
      <c r="H12" s="728">
        <f>F12/E12*100</f>
        <v>102.03773951808625</v>
      </c>
    </row>
    <row r="13" spans="1:8" s="28" customFormat="1" ht="16.5" customHeight="1">
      <c r="A13" s="712"/>
      <c r="B13" s="713">
        <v>671</v>
      </c>
      <c r="C13" s="603" t="s">
        <v>540</v>
      </c>
      <c r="D13" s="714">
        <f>D14+D15</f>
        <v>31962.260000000002</v>
      </c>
      <c r="E13" s="714">
        <f>E14+E15</f>
        <v>0</v>
      </c>
      <c r="F13" s="714">
        <f>F14+F15</f>
        <v>35051.79</v>
      </c>
      <c r="G13" s="376">
        <f t="shared" si="0"/>
        <v>109.66618130257373</v>
      </c>
      <c r="H13" s="715"/>
    </row>
    <row r="14" spans="1:8" ht="17.25" customHeight="1">
      <c r="A14" s="315"/>
      <c r="B14" s="316">
        <v>6711</v>
      </c>
      <c r="C14" s="317" t="s">
        <v>313</v>
      </c>
      <c r="D14" s="225">
        <v>20156.16</v>
      </c>
      <c r="E14" s="226"/>
      <c r="F14" s="227">
        <v>26967.71</v>
      </c>
      <c r="G14" s="376">
        <f t="shared" si="0"/>
        <v>133.79388732774495</v>
      </c>
      <c r="H14" s="318"/>
    </row>
    <row r="15" spans="1:8" ht="21.75" customHeight="1">
      <c r="A15" s="319"/>
      <c r="B15" s="320">
        <v>6712</v>
      </c>
      <c r="C15" s="321" t="s">
        <v>314</v>
      </c>
      <c r="D15" s="225">
        <v>11806.1</v>
      </c>
      <c r="E15" s="226"/>
      <c r="F15" s="227">
        <v>8084.08</v>
      </c>
      <c r="G15" s="376">
        <f t="shared" si="0"/>
        <v>68.47375509270631</v>
      </c>
      <c r="H15" s="318"/>
    </row>
    <row r="16" spans="1:8" s="28" customFormat="1" ht="18" customHeight="1">
      <c r="A16" s="745"/>
      <c r="B16" s="744">
        <v>9</v>
      </c>
      <c r="C16" s="740" t="s">
        <v>604</v>
      </c>
      <c r="D16" s="742">
        <f>D17</f>
        <v>818.34</v>
      </c>
      <c r="E16" s="742">
        <f>E17</f>
        <v>0</v>
      </c>
      <c r="F16" s="742">
        <f>F17</f>
        <v>1637.51</v>
      </c>
      <c r="G16" s="376">
        <f>F16/D16*100</f>
        <v>200.1014248356429</v>
      </c>
      <c r="H16" s="724">
        <v>0</v>
      </c>
    </row>
    <row r="17" spans="1:8" ht="18" customHeight="1">
      <c r="A17" s="322"/>
      <c r="B17" s="341">
        <v>92</v>
      </c>
      <c r="C17" s="342" t="s">
        <v>373</v>
      </c>
      <c r="D17" s="717">
        <f>D18</f>
        <v>818.34</v>
      </c>
      <c r="E17" s="718">
        <f>E18</f>
        <v>0</v>
      </c>
      <c r="F17" s="717">
        <f>F18</f>
        <v>1637.51</v>
      </c>
      <c r="G17" s="769">
        <f>F17/D17*100</f>
        <v>200.1014248356429</v>
      </c>
      <c r="H17" s="770">
        <v>0</v>
      </c>
    </row>
    <row r="18" spans="1:8" ht="17.25" customHeight="1">
      <c r="A18" s="322"/>
      <c r="B18" s="392">
        <v>922</v>
      </c>
      <c r="C18" s="346" t="s">
        <v>374</v>
      </c>
      <c r="D18" s="717">
        <f>D19</f>
        <v>818.34</v>
      </c>
      <c r="E18" s="718">
        <f>E19</f>
        <v>0</v>
      </c>
      <c r="F18" s="717">
        <f>F19</f>
        <v>1637.51</v>
      </c>
      <c r="G18" s="769">
        <f>F18/D18*100</f>
        <v>200.1014248356429</v>
      </c>
      <c r="H18" s="771"/>
    </row>
    <row r="19" spans="1:8" ht="15" customHeight="1">
      <c r="A19" s="322"/>
      <c r="B19" s="323">
        <v>9221</v>
      </c>
      <c r="C19" s="324" t="s">
        <v>450</v>
      </c>
      <c r="D19" s="229">
        <v>818.34</v>
      </c>
      <c r="E19" s="230">
        <v>0</v>
      </c>
      <c r="F19" s="227">
        <v>1637.51</v>
      </c>
      <c r="G19" s="228">
        <f>F19/D19*100</f>
        <v>200.1014248356429</v>
      </c>
      <c r="H19" s="318"/>
    </row>
    <row r="20" spans="1:12" ht="17.25" customHeight="1">
      <c r="A20" s="325" t="s">
        <v>11</v>
      </c>
      <c r="B20" s="325" t="s">
        <v>12</v>
      </c>
      <c r="C20" s="326" t="s">
        <v>13</v>
      </c>
      <c r="D20" s="327">
        <f>D21+D25</f>
        <v>962037.97</v>
      </c>
      <c r="E20" s="327">
        <f>E21+E25</f>
        <v>918298.9</v>
      </c>
      <c r="F20" s="327">
        <f>F21+F25</f>
        <v>1052630.84</v>
      </c>
      <c r="G20" s="692">
        <f>F20/D20*100</f>
        <v>109.41676657523196</v>
      </c>
      <c r="H20" s="329">
        <f>F20/E20*100</f>
        <v>114.62834595576669</v>
      </c>
      <c r="I20" s="70">
        <f>F21+F30+F51+F53+F68</f>
        <v>2949822.3000000003</v>
      </c>
      <c r="J20" s="70">
        <f>F11</f>
        <v>35051.79</v>
      </c>
      <c r="K20" s="419"/>
      <c r="L20" s="70">
        <f>J20-K20</f>
        <v>35051.79</v>
      </c>
    </row>
    <row r="21" spans="1:9" s="28" customFormat="1" ht="17.25" customHeight="1">
      <c r="A21" s="725"/>
      <c r="B21" s="722">
        <v>6</v>
      </c>
      <c r="C21" s="723" t="s">
        <v>350</v>
      </c>
      <c r="D21" s="726">
        <f>D22</f>
        <v>951904.85</v>
      </c>
      <c r="E21" s="726">
        <f>E22</f>
        <v>908165.78</v>
      </c>
      <c r="F21" s="726">
        <f>F22</f>
        <v>982007.64</v>
      </c>
      <c r="G21" s="692">
        <f aca="true" t="shared" si="1" ref="G21:G28">F21/D21*100</f>
        <v>103.16237384440264</v>
      </c>
      <c r="H21" s="329">
        <f>F21/E21*100</f>
        <v>108.13087892388987</v>
      </c>
      <c r="I21" s="28">
        <v>4600</v>
      </c>
    </row>
    <row r="22" spans="1:9" ht="24" customHeight="1">
      <c r="A22" s="330"/>
      <c r="B22" s="330">
        <v>61</v>
      </c>
      <c r="C22" s="331" t="s">
        <v>371</v>
      </c>
      <c r="D22" s="332">
        <f>D23</f>
        <v>951904.85</v>
      </c>
      <c r="E22" s="332">
        <v>908165.78</v>
      </c>
      <c r="F22" s="332">
        <f aca="true" t="shared" si="2" ref="D22:F23">F23</f>
        <v>982007.64</v>
      </c>
      <c r="G22" s="376">
        <f t="shared" si="1"/>
        <v>103.16237384440264</v>
      </c>
      <c r="H22" s="334">
        <f>F22/E22*100</f>
        <v>108.13087892388987</v>
      </c>
      <c r="I22" s="70">
        <f>I20+I21</f>
        <v>2954422.3000000003</v>
      </c>
    </row>
    <row r="23" spans="1:9" ht="23.25" customHeight="1">
      <c r="A23" s="330"/>
      <c r="B23" s="330">
        <v>661</v>
      </c>
      <c r="C23" s="335" t="s">
        <v>372</v>
      </c>
      <c r="D23" s="332">
        <f t="shared" si="2"/>
        <v>951904.85</v>
      </c>
      <c r="E23" s="332"/>
      <c r="F23" s="332">
        <f t="shared" si="2"/>
        <v>982007.64</v>
      </c>
      <c r="G23" s="376">
        <f t="shared" si="1"/>
        <v>103.16237384440264</v>
      </c>
      <c r="H23" s="334"/>
      <c r="I23">
        <v>16248.01</v>
      </c>
    </row>
    <row r="24" spans="1:9" ht="17.25" customHeight="1">
      <c r="A24" s="336" t="s">
        <v>14</v>
      </c>
      <c r="B24" s="336" t="s">
        <v>15</v>
      </c>
      <c r="C24" s="324" t="s">
        <v>16</v>
      </c>
      <c r="D24" s="337">
        <v>951904.85</v>
      </c>
      <c r="E24" s="338"/>
      <c r="F24" s="337">
        <v>982007.64</v>
      </c>
      <c r="G24" s="376">
        <f t="shared" si="1"/>
        <v>103.16237384440264</v>
      </c>
      <c r="H24" s="318"/>
      <c r="I24" s="70">
        <f>I22+I23</f>
        <v>2970670.31</v>
      </c>
    </row>
    <row r="25" spans="1:8" ht="17.25" customHeight="1">
      <c r="A25" s="727"/>
      <c r="B25" s="744">
        <v>9</v>
      </c>
      <c r="C25" s="740" t="s">
        <v>604</v>
      </c>
      <c r="D25" s="742">
        <f>D26</f>
        <v>10133.12</v>
      </c>
      <c r="E25" s="742">
        <f>E26</f>
        <v>10133.12</v>
      </c>
      <c r="F25" s="742">
        <f>F26</f>
        <v>70623.2</v>
      </c>
      <c r="G25" s="376">
        <f t="shared" si="1"/>
        <v>696.9541464030821</v>
      </c>
      <c r="H25" s="318">
        <f>F25/E25*100</f>
        <v>696.9541464030821</v>
      </c>
    </row>
    <row r="26" spans="1:8" ht="17.25" customHeight="1">
      <c r="A26" s="340"/>
      <c r="B26" s="341">
        <v>92</v>
      </c>
      <c r="C26" s="342" t="s">
        <v>373</v>
      </c>
      <c r="D26" s="743">
        <f>D27</f>
        <v>10133.12</v>
      </c>
      <c r="E26" s="743">
        <v>10133.12</v>
      </c>
      <c r="F26" s="743">
        <f>F27</f>
        <v>70623.2</v>
      </c>
      <c r="G26" s="376">
        <f t="shared" si="1"/>
        <v>696.9541464030821</v>
      </c>
      <c r="H26" s="318">
        <f>F26/E26*100</f>
        <v>696.9541464030821</v>
      </c>
    </row>
    <row r="27" spans="1:8" ht="17.25" customHeight="1">
      <c r="A27" s="340"/>
      <c r="B27" s="341">
        <v>922</v>
      </c>
      <c r="C27" s="346" t="s">
        <v>374</v>
      </c>
      <c r="D27" s="743">
        <f>D28</f>
        <v>10133.12</v>
      </c>
      <c r="E27" s="743">
        <f>E28</f>
        <v>0</v>
      </c>
      <c r="F27" s="743">
        <f>F28</f>
        <v>70623.2</v>
      </c>
      <c r="G27" s="376">
        <f t="shared" si="1"/>
        <v>696.9541464030821</v>
      </c>
      <c r="H27" s="318"/>
    </row>
    <row r="28" spans="1:8" ht="17.25" customHeight="1">
      <c r="A28" s="336"/>
      <c r="B28" s="336">
        <v>9221</v>
      </c>
      <c r="C28" s="324" t="s">
        <v>450</v>
      </c>
      <c r="D28" s="732">
        <v>10133.12</v>
      </c>
      <c r="E28" s="732">
        <v>0</v>
      </c>
      <c r="F28" s="732">
        <v>70623.2</v>
      </c>
      <c r="G28" s="376">
        <f t="shared" si="1"/>
        <v>696.9541464030821</v>
      </c>
      <c r="H28" s="318"/>
    </row>
    <row r="29" spans="1:8" ht="21" customHeight="1">
      <c r="A29" s="348" t="s">
        <v>11</v>
      </c>
      <c r="B29" s="348" t="s">
        <v>17</v>
      </c>
      <c r="C29" s="349" t="s">
        <v>18</v>
      </c>
      <c r="D29" s="350">
        <f>D31+D35+D38+D44+D41</f>
        <v>5229026.51</v>
      </c>
      <c r="E29" s="350">
        <f>E31+E35+E38+E45+E41</f>
        <v>2209307.3200000003</v>
      </c>
      <c r="F29" s="350">
        <f>F31+F35+F38+F45+F41</f>
        <v>4806076.97</v>
      </c>
      <c r="G29" s="313">
        <f>F29/D29*100</f>
        <v>91.91150514935906</v>
      </c>
      <c r="H29" s="313">
        <f>F29/E29*100</f>
        <v>217.53772897470864</v>
      </c>
    </row>
    <row r="30" spans="1:8" s="28" customFormat="1" ht="17.25" customHeight="1">
      <c r="A30" s="719"/>
      <c r="B30" s="719">
        <v>6</v>
      </c>
      <c r="C30" s="720" t="s">
        <v>350</v>
      </c>
      <c r="D30" s="721">
        <f>D31+D35+D38+D41</f>
        <v>2316949.27</v>
      </c>
      <c r="E30" s="721">
        <f>E31+E35+E38+E41</f>
        <v>1862899.61</v>
      </c>
      <c r="F30" s="721">
        <f>F31+F35+F38+F41</f>
        <v>1792982.87</v>
      </c>
      <c r="G30" s="363">
        <f>F30/D30*100</f>
        <v>77.3855039994035</v>
      </c>
      <c r="H30" s="363">
        <f>F30/E30*100</f>
        <v>96.2468863257747</v>
      </c>
    </row>
    <row r="31" spans="1:8" ht="17.25" customHeight="1">
      <c r="A31" s="351"/>
      <c r="B31" s="351">
        <v>64</v>
      </c>
      <c r="C31" s="335" t="s">
        <v>376</v>
      </c>
      <c r="D31" s="332">
        <f>D32</f>
        <v>757.3199999999999</v>
      </c>
      <c r="E31" s="332">
        <v>1128.15</v>
      </c>
      <c r="F31" s="332">
        <f>F32</f>
        <v>140.63</v>
      </c>
      <c r="G31" s="334">
        <f>F31/D31*100</f>
        <v>18.569429039243648</v>
      </c>
      <c r="H31" s="318">
        <f>F31/E31*100</f>
        <v>12.46554092984089</v>
      </c>
    </row>
    <row r="32" spans="1:8" ht="17.25" customHeight="1">
      <c r="A32" s="351"/>
      <c r="B32" s="351">
        <v>641</v>
      </c>
      <c r="C32" s="335" t="s">
        <v>377</v>
      </c>
      <c r="D32" s="332">
        <f>D33+D34</f>
        <v>757.3199999999999</v>
      </c>
      <c r="E32" s="332">
        <f>E33+E34</f>
        <v>0</v>
      </c>
      <c r="F32" s="332">
        <f>F33+F34</f>
        <v>140.63</v>
      </c>
      <c r="G32" s="334">
        <f>F32/D32*100</f>
        <v>18.569429039243648</v>
      </c>
      <c r="H32" s="318"/>
    </row>
    <row r="33" spans="1:8" ht="19.5" customHeight="1">
      <c r="A33" s="336" t="s">
        <v>19</v>
      </c>
      <c r="B33" s="336" t="s">
        <v>20</v>
      </c>
      <c r="C33" s="380" t="s">
        <v>21</v>
      </c>
      <c r="D33" s="225">
        <v>33.92</v>
      </c>
      <c r="E33" s="338"/>
      <c r="F33" s="352">
        <v>23.39</v>
      </c>
      <c r="G33" s="334">
        <f>F33/D33*100</f>
        <v>68.9563679245283</v>
      </c>
      <c r="H33" s="318"/>
    </row>
    <row r="34" spans="1:8" ht="17.25" customHeight="1">
      <c r="A34" s="336" t="s">
        <v>22</v>
      </c>
      <c r="B34" s="336" t="s">
        <v>23</v>
      </c>
      <c r="C34" s="324" t="s">
        <v>24</v>
      </c>
      <c r="D34" s="225">
        <v>723.4</v>
      </c>
      <c r="E34" s="338"/>
      <c r="F34" s="352">
        <v>117.24</v>
      </c>
      <c r="G34" s="334">
        <f>F34/D34*100</f>
        <v>16.206801216477743</v>
      </c>
      <c r="H34" s="318"/>
    </row>
    <row r="35" spans="1:8" ht="21" customHeight="1">
      <c r="A35" s="340"/>
      <c r="B35" s="341">
        <v>65</v>
      </c>
      <c r="C35" s="331" t="s">
        <v>378</v>
      </c>
      <c r="D35" s="353">
        <f>D36</f>
        <v>115545.62</v>
      </c>
      <c r="E35" s="354">
        <v>130979.62</v>
      </c>
      <c r="F35" s="353">
        <f>F36</f>
        <v>136979.28</v>
      </c>
      <c r="G35" s="334">
        <f aca="true" t="shared" si="3" ref="G35:G84">F35/D35*100</f>
        <v>118.54995455474644</v>
      </c>
      <c r="H35" s="345">
        <f>F35/E35*100</f>
        <v>104.58060574614585</v>
      </c>
    </row>
    <row r="36" spans="1:8" ht="17.25" customHeight="1">
      <c r="A36" s="340"/>
      <c r="B36" s="341">
        <v>652</v>
      </c>
      <c r="C36" s="331" t="s">
        <v>379</v>
      </c>
      <c r="D36" s="353">
        <f>D37</f>
        <v>115545.62</v>
      </c>
      <c r="E36" s="354"/>
      <c r="F36" s="353">
        <f>F37</f>
        <v>136979.28</v>
      </c>
      <c r="G36" s="334">
        <f t="shared" si="3"/>
        <v>118.54995455474644</v>
      </c>
      <c r="H36" s="345">
        <v>0</v>
      </c>
    </row>
    <row r="37" spans="1:8" ht="17.25" customHeight="1">
      <c r="A37" s="336" t="s">
        <v>25</v>
      </c>
      <c r="B37" s="336" t="s">
        <v>26</v>
      </c>
      <c r="C37" s="380" t="s">
        <v>27</v>
      </c>
      <c r="D37" s="337">
        <v>115545.62</v>
      </c>
      <c r="E37" s="338"/>
      <c r="F37" s="338">
        <v>136979.28</v>
      </c>
      <c r="G37" s="334">
        <f t="shared" si="3"/>
        <v>118.54995455474644</v>
      </c>
      <c r="H37" s="318">
        <v>0</v>
      </c>
    </row>
    <row r="38" spans="1:8" ht="38.25" customHeight="1">
      <c r="A38" s="340"/>
      <c r="B38" s="341">
        <v>67</v>
      </c>
      <c r="C38" s="335" t="s">
        <v>380</v>
      </c>
      <c r="D38" s="353">
        <f>D39</f>
        <v>2200574.92</v>
      </c>
      <c r="E38" s="354">
        <v>1730791.84</v>
      </c>
      <c r="F38" s="353">
        <f>F39</f>
        <v>1654962.36</v>
      </c>
      <c r="G38" s="334">
        <f t="shared" si="3"/>
        <v>75.20590846323016</v>
      </c>
      <c r="H38" s="318">
        <f>F38/E38*100</f>
        <v>95.61879838767902</v>
      </c>
    </row>
    <row r="39" spans="1:8" ht="24" customHeight="1">
      <c r="A39" s="340"/>
      <c r="B39" s="341">
        <v>673</v>
      </c>
      <c r="C39" s="335" t="s">
        <v>381</v>
      </c>
      <c r="D39" s="353">
        <f>D40</f>
        <v>2200574.92</v>
      </c>
      <c r="E39" s="354">
        <f>E40</f>
        <v>0</v>
      </c>
      <c r="F39" s="353">
        <f>F40</f>
        <v>1654962.36</v>
      </c>
      <c r="G39" s="334">
        <f t="shared" si="3"/>
        <v>75.20590846323016</v>
      </c>
      <c r="H39" s="318"/>
    </row>
    <row r="40" spans="1:8" ht="24" customHeight="1">
      <c r="A40" s="336" t="s">
        <v>28</v>
      </c>
      <c r="B40" s="379" t="s">
        <v>29</v>
      </c>
      <c r="C40" s="324" t="s">
        <v>30</v>
      </c>
      <c r="D40" s="337">
        <v>2200574.92</v>
      </c>
      <c r="E40" s="355"/>
      <c r="F40" s="337">
        <v>1654962.36</v>
      </c>
      <c r="G40" s="334">
        <f t="shared" si="3"/>
        <v>75.20590846323016</v>
      </c>
      <c r="H40" s="318"/>
    </row>
    <row r="41" spans="1:8" ht="21.75" customHeight="1">
      <c r="A41" s="340"/>
      <c r="B41" s="341">
        <v>68</v>
      </c>
      <c r="C41" s="335" t="s">
        <v>375</v>
      </c>
      <c r="D41" s="356">
        <f>D42</f>
        <v>71.41</v>
      </c>
      <c r="E41" s="357">
        <f>E42</f>
        <v>0</v>
      </c>
      <c r="F41" s="358">
        <f>F42</f>
        <v>900.6</v>
      </c>
      <c r="G41" s="334">
        <f>F41/D41*100</f>
        <v>1261.1679036549504</v>
      </c>
      <c r="H41" s="345">
        <v>0</v>
      </c>
    </row>
    <row r="42" spans="1:8" ht="17.25" customHeight="1">
      <c r="A42" s="340"/>
      <c r="B42" s="341">
        <v>683</v>
      </c>
      <c r="C42" s="335" t="s">
        <v>33</v>
      </c>
      <c r="D42" s="356">
        <f>D43</f>
        <v>71.41</v>
      </c>
      <c r="E42" s="357">
        <f>E43</f>
        <v>0</v>
      </c>
      <c r="F42" s="358">
        <f>F43</f>
        <v>900.6</v>
      </c>
      <c r="G42" s="334">
        <f>F42/D42*100</f>
        <v>1261.1679036549504</v>
      </c>
      <c r="H42" s="345"/>
    </row>
    <row r="43" spans="1:8" ht="17.25" customHeight="1">
      <c r="A43" s="336" t="s">
        <v>31</v>
      </c>
      <c r="B43" s="336" t="s">
        <v>32</v>
      </c>
      <c r="C43" s="324" t="s">
        <v>33</v>
      </c>
      <c r="D43" s="224">
        <v>71.41</v>
      </c>
      <c r="E43" s="359">
        <v>0</v>
      </c>
      <c r="F43" s="352">
        <v>900.6</v>
      </c>
      <c r="G43" s="334">
        <f>F43/D43*100</f>
        <v>1261.1679036549504</v>
      </c>
      <c r="H43" s="318"/>
    </row>
    <row r="44" spans="1:8" s="78" customFormat="1" ht="17.25" customHeight="1">
      <c r="A44" s="808"/>
      <c r="B44" s="744">
        <v>9</v>
      </c>
      <c r="C44" s="740" t="s">
        <v>604</v>
      </c>
      <c r="D44" s="806">
        <f>D45</f>
        <v>2912077.24</v>
      </c>
      <c r="E44" s="806">
        <f>E45</f>
        <v>346407.71</v>
      </c>
      <c r="F44" s="806">
        <f>F45</f>
        <v>3013094.1</v>
      </c>
      <c r="G44" s="334">
        <f>F44/D44*100</f>
        <v>103.46889356547425</v>
      </c>
      <c r="H44" s="334">
        <v>1</v>
      </c>
    </row>
    <row r="45" spans="1:8" ht="17.25" customHeight="1">
      <c r="A45" s="341"/>
      <c r="B45" s="341">
        <v>92</v>
      </c>
      <c r="C45" s="342" t="s">
        <v>373</v>
      </c>
      <c r="D45" s="353">
        <f>D46</f>
        <v>2912077.24</v>
      </c>
      <c r="E45" s="354">
        <v>346407.71</v>
      </c>
      <c r="F45" s="353">
        <f>F46</f>
        <v>3013094.1</v>
      </c>
      <c r="G45" s="334">
        <f>F45/D45*100</f>
        <v>103.46889356547425</v>
      </c>
      <c r="H45" s="345">
        <f>F45/E45*100</f>
        <v>869.811500442643</v>
      </c>
    </row>
    <row r="46" spans="1:8" ht="17.25" customHeight="1">
      <c r="A46" s="341"/>
      <c r="B46" s="341">
        <v>922</v>
      </c>
      <c r="C46" s="346" t="s">
        <v>374</v>
      </c>
      <c r="D46" s="353">
        <f>D47</f>
        <v>2912077.24</v>
      </c>
      <c r="E46" s="354">
        <f>E47</f>
        <v>0</v>
      </c>
      <c r="F46" s="353">
        <f>F47</f>
        <v>3013094.1</v>
      </c>
      <c r="G46" s="334">
        <f>F46/D46*100</f>
        <v>103.46889356547425</v>
      </c>
      <c r="H46" s="345"/>
    </row>
    <row r="47" spans="1:8" ht="17.25" customHeight="1">
      <c r="A47" s="336"/>
      <c r="B47" s="336">
        <v>9221</v>
      </c>
      <c r="C47" s="324" t="s">
        <v>610</v>
      </c>
      <c r="D47" s="360">
        <v>2912077.24</v>
      </c>
      <c r="E47" s="338"/>
      <c r="F47" s="338">
        <v>3013094.1</v>
      </c>
      <c r="G47" s="334">
        <f>F47/D47*100</f>
        <v>103.46889356547425</v>
      </c>
      <c r="H47" s="318"/>
    </row>
    <row r="48" spans="1:8" ht="17.25" customHeight="1">
      <c r="A48" s="348" t="s">
        <v>11</v>
      </c>
      <c r="B48" s="348" t="s">
        <v>34</v>
      </c>
      <c r="C48" s="349" t="s">
        <v>35</v>
      </c>
      <c r="D48" s="350">
        <f>D50+D59</f>
        <v>162435.07</v>
      </c>
      <c r="E48" s="350">
        <f>E50+E59</f>
        <v>358796.02999999997</v>
      </c>
      <c r="F48" s="350">
        <f>F50+F59</f>
        <v>222389.77</v>
      </c>
      <c r="G48" s="313">
        <f t="shared" si="3"/>
        <v>136.90994807956187</v>
      </c>
      <c r="H48" s="313">
        <f>F48/E48*100</f>
        <v>61.98222706087356</v>
      </c>
    </row>
    <row r="49" spans="1:8" s="28" customFormat="1" ht="17.25" customHeight="1">
      <c r="A49" s="719"/>
      <c r="B49" s="719">
        <v>6</v>
      </c>
      <c r="C49" s="720" t="s">
        <v>350</v>
      </c>
      <c r="D49" s="721">
        <f>D50</f>
        <v>135652.07</v>
      </c>
      <c r="E49" s="721">
        <f>E50</f>
        <v>328769.79</v>
      </c>
      <c r="F49" s="721">
        <f>F50</f>
        <v>184407.83</v>
      </c>
      <c r="G49" s="363">
        <f t="shared" si="3"/>
        <v>135.94177368616636</v>
      </c>
      <c r="H49" s="363">
        <f>F49/E49*100</f>
        <v>56.09025999621194</v>
      </c>
    </row>
    <row r="50" spans="1:11" s="419" customFormat="1" ht="23.25" customHeight="1">
      <c r="A50" s="351"/>
      <c r="B50" s="351">
        <v>63</v>
      </c>
      <c r="C50" s="335" t="s">
        <v>382</v>
      </c>
      <c r="D50" s="332">
        <f>D51+D53+D56</f>
        <v>135652.07</v>
      </c>
      <c r="E50" s="332">
        <v>328769.79</v>
      </c>
      <c r="F50" s="412">
        <f>F51+F53+F56</f>
        <v>184407.83</v>
      </c>
      <c r="G50" s="363">
        <f t="shared" si="3"/>
        <v>135.94177368616636</v>
      </c>
      <c r="H50" s="363">
        <f>F50/E50*100</f>
        <v>56.09025999621194</v>
      </c>
      <c r="K50" s="81"/>
    </row>
    <row r="51" spans="1:8" ht="22.5" customHeight="1">
      <c r="A51" s="351"/>
      <c r="B51" s="351">
        <v>634</v>
      </c>
      <c r="C51" s="335" t="s">
        <v>383</v>
      </c>
      <c r="D51" s="356">
        <f>D52</f>
        <v>7814.74</v>
      </c>
      <c r="E51" s="364">
        <f>E52</f>
        <v>0</v>
      </c>
      <c r="F51" s="356">
        <f>F52</f>
        <v>1261.4</v>
      </c>
      <c r="G51" s="363">
        <f t="shared" si="3"/>
        <v>16.141291968766716</v>
      </c>
      <c r="H51" s="363"/>
    </row>
    <row r="52" spans="1:8" ht="20.25" customHeight="1">
      <c r="A52" s="336" t="s">
        <v>45</v>
      </c>
      <c r="B52" s="336" t="s">
        <v>46</v>
      </c>
      <c r="C52" s="324" t="s">
        <v>47</v>
      </c>
      <c r="D52" s="365">
        <v>7814.74</v>
      </c>
      <c r="E52" s="338">
        <v>0</v>
      </c>
      <c r="F52" s="365">
        <v>1261.4</v>
      </c>
      <c r="G52" s="363">
        <f t="shared" si="3"/>
        <v>16.141291968766716</v>
      </c>
      <c r="H52" s="318"/>
    </row>
    <row r="53" spans="1:8" ht="24" customHeight="1">
      <c r="A53" s="340"/>
      <c r="B53" s="341">
        <v>636</v>
      </c>
      <c r="C53" s="335" t="s">
        <v>384</v>
      </c>
      <c r="D53" s="366">
        <f>D54+D55</f>
        <v>82478.64</v>
      </c>
      <c r="E53" s="367">
        <f>E54+E55</f>
        <v>0</v>
      </c>
      <c r="F53" s="366">
        <f>F54+F55</f>
        <v>143602.47</v>
      </c>
      <c r="G53" s="363">
        <f t="shared" si="3"/>
        <v>174.10867831962312</v>
      </c>
      <c r="H53" s="345"/>
    </row>
    <row r="54" spans="1:8" ht="22.5" customHeight="1">
      <c r="A54" s="336" t="s">
        <v>36</v>
      </c>
      <c r="B54" s="336" t="s">
        <v>37</v>
      </c>
      <c r="C54" s="324" t="s">
        <v>38</v>
      </c>
      <c r="D54" s="337">
        <v>82478.64</v>
      </c>
      <c r="E54" s="368"/>
      <c r="F54" s="337">
        <v>143602.47</v>
      </c>
      <c r="G54" s="363">
        <f t="shared" si="3"/>
        <v>174.10867831962312</v>
      </c>
      <c r="H54" s="318"/>
    </row>
    <row r="55" spans="1:8" ht="22.5" customHeight="1">
      <c r="A55" s="336" t="s">
        <v>42</v>
      </c>
      <c r="B55" s="336" t="s">
        <v>43</v>
      </c>
      <c r="C55" s="324" t="s">
        <v>44</v>
      </c>
      <c r="D55" s="370">
        <v>0</v>
      </c>
      <c r="E55" s="359">
        <v>0</v>
      </c>
      <c r="F55" s="352">
        <v>0</v>
      </c>
      <c r="G55" s="363">
        <v>0</v>
      </c>
      <c r="H55" s="318"/>
    </row>
    <row r="56" spans="1:8" ht="20.25" customHeight="1">
      <c r="A56" s="340"/>
      <c r="B56" s="341">
        <v>638</v>
      </c>
      <c r="C56" s="371" t="s">
        <v>385</v>
      </c>
      <c r="D56" s="366">
        <f>D57</f>
        <v>45358.69</v>
      </c>
      <c r="E56" s="367">
        <f>E57</f>
        <v>0</v>
      </c>
      <c r="F56" s="366">
        <f>F57</f>
        <v>39543.96</v>
      </c>
      <c r="G56" s="363">
        <f t="shared" si="3"/>
        <v>87.18056010876857</v>
      </c>
      <c r="H56" s="318"/>
    </row>
    <row r="57" spans="1:8" ht="21.75" customHeight="1">
      <c r="A57" s="336" t="s">
        <v>39</v>
      </c>
      <c r="B57" s="336" t="s">
        <v>40</v>
      </c>
      <c r="C57" s="380" t="s">
        <v>41</v>
      </c>
      <c r="D57" s="337">
        <v>45358.69</v>
      </c>
      <c r="E57" s="355"/>
      <c r="F57" s="337">
        <v>39543.96</v>
      </c>
      <c r="G57" s="363">
        <f t="shared" si="3"/>
        <v>87.18056010876857</v>
      </c>
      <c r="H57" s="318"/>
    </row>
    <row r="58" spans="1:8" s="28" customFormat="1" ht="17.25" customHeight="1">
      <c r="A58" s="807"/>
      <c r="B58" s="744">
        <v>9</v>
      </c>
      <c r="C58" s="740" t="s">
        <v>604</v>
      </c>
      <c r="D58" s="806">
        <f>D59</f>
        <v>26783</v>
      </c>
      <c r="E58" s="806">
        <f>E59</f>
        <v>30026.24</v>
      </c>
      <c r="F58" s="806">
        <f>F59</f>
        <v>37981.94</v>
      </c>
      <c r="G58" s="334">
        <f>F58/D58*100</f>
        <v>141.81361311279542</v>
      </c>
      <c r="H58" s="369">
        <f>F58/E58*100</f>
        <v>126.49582498507972</v>
      </c>
    </row>
    <row r="59" spans="1:8" ht="17.25" customHeight="1">
      <c r="A59" s="340"/>
      <c r="B59" s="341">
        <v>92</v>
      </c>
      <c r="C59" s="342" t="s">
        <v>373</v>
      </c>
      <c r="D59" s="353">
        <f>D60</f>
        <v>26783</v>
      </c>
      <c r="E59" s="354">
        <v>30026.24</v>
      </c>
      <c r="F59" s="729">
        <f>F60</f>
        <v>37981.94</v>
      </c>
      <c r="G59" s="334">
        <f t="shared" si="3"/>
        <v>141.81361311279542</v>
      </c>
      <c r="H59" s="345">
        <f>F59/E59*100</f>
        <v>126.49582498507972</v>
      </c>
    </row>
    <row r="60" spans="1:8" ht="17.25" customHeight="1">
      <c r="A60" s="340"/>
      <c r="B60" s="341">
        <v>922</v>
      </c>
      <c r="C60" s="346" t="s">
        <v>374</v>
      </c>
      <c r="D60" s="225">
        <f>D61-D62</f>
        <v>26783</v>
      </c>
      <c r="E60" s="225">
        <f>E61-E62</f>
        <v>0</v>
      </c>
      <c r="F60" s="374">
        <f>F61-F62</f>
        <v>37981.94</v>
      </c>
      <c r="G60" s="334">
        <f t="shared" si="3"/>
        <v>141.81361311279542</v>
      </c>
      <c r="H60" s="318"/>
    </row>
    <row r="61" spans="1:8" ht="17.25" customHeight="1">
      <c r="A61" s="336"/>
      <c r="B61" s="336">
        <v>9221</v>
      </c>
      <c r="C61" s="324" t="s">
        <v>450</v>
      </c>
      <c r="D61" s="370">
        <v>26783</v>
      </c>
      <c r="E61" s="338"/>
      <c r="F61" s="352">
        <v>0</v>
      </c>
      <c r="G61" s="334">
        <f t="shared" si="3"/>
        <v>0</v>
      </c>
      <c r="H61" s="318"/>
    </row>
    <row r="62" spans="1:8" ht="17.25" customHeight="1">
      <c r="A62" s="340"/>
      <c r="B62" s="340">
        <v>9222</v>
      </c>
      <c r="C62" s="375" t="s">
        <v>445</v>
      </c>
      <c r="D62" s="370">
        <v>0</v>
      </c>
      <c r="E62" s="338">
        <v>0</v>
      </c>
      <c r="F62" s="338">
        <v>-37981.94</v>
      </c>
      <c r="G62" s="334">
        <v>0</v>
      </c>
      <c r="H62" s="318"/>
    </row>
    <row r="63" spans="1:8" ht="17.25" customHeight="1">
      <c r="A63" s="325" t="s">
        <v>11</v>
      </c>
      <c r="B63" s="325" t="s">
        <v>48</v>
      </c>
      <c r="C63" s="326" t="s">
        <v>49</v>
      </c>
      <c r="D63" s="350">
        <f>D64</f>
        <v>849.82</v>
      </c>
      <c r="E63" s="350">
        <f>E64</f>
        <v>1000</v>
      </c>
      <c r="F63" s="350">
        <f>F64</f>
        <v>0</v>
      </c>
      <c r="G63" s="313">
        <f t="shared" si="3"/>
        <v>0</v>
      </c>
      <c r="H63" s="314">
        <f>F63/E63*100</f>
        <v>0</v>
      </c>
    </row>
    <row r="64" spans="1:8" ht="24" customHeight="1">
      <c r="A64" s="330"/>
      <c r="B64" s="330">
        <v>66</v>
      </c>
      <c r="C64" s="331" t="s">
        <v>371</v>
      </c>
      <c r="D64" s="225">
        <f>D65</f>
        <v>849.82</v>
      </c>
      <c r="E64" s="372">
        <v>1000</v>
      </c>
      <c r="F64" s="225">
        <f>F65</f>
        <v>0</v>
      </c>
      <c r="G64" s="334">
        <f>F64/D64*100</f>
        <v>0</v>
      </c>
      <c r="H64" s="318">
        <f>F64/E64*100</f>
        <v>0</v>
      </c>
    </row>
    <row r="65" spans="1:8" ht="19.5" customHeight="1">
      <c r="A65" s="330"/>
      <c r="B65" s="330">
        <v>663</v>
      </c>
      <c r="C65" s="378" t="s">
        <v>386</v>
      </c>
      <c r="D65" s="225">
        <f>D66</f>
        <v>849.82</v>
      </c>
      <c r="E65" s="372">
        <f>E66</f>
        <v>0</v>
      </c>
      <c r="F65" s="225">
        <f>F66</f>
        <v>0</v>
      </c>
      <c r="G65" s="334">
        <f>F65/D65*100</f>
        <v>0</v>
      </c>
      <c r="H65" s="318"/>
    </row>
    <row r="66" spans="1:8" ht="17.25" customHeight="1">
      <c r="A66" s="379" t="s">
        <v>50</v>
      </c>
      <c r="B66" s="379" t="s">
        <v>51</v>
      </c>
      <c r="C66" s="380" t="s">
        <v>52</v>
      </c>
      <c r="D66" s="337">
        <v>849.82</v>
      </c>
      <c r="E66" s="359"/>
      <c r="F66" s="352">
        <v>0</v>
      </c>
      <c r="G66" s="334">
        <f>F66/D66*100</f>
        <v>0</v>
      </c>
      <c r="H66" s="318"/>
    </row>
    <row r="67" spans="1:8" ht="24" customHeight="1">
      <c r="A67" s="348" t="s">
        <v>11</v>
      </c>
      <c r="B67" s="348" t="s">
        <v>53</v>
      </c>
      <c r="C67" s="349" t="s">
        <v>54</v>
      </c>
      <c r="D67" s="350">
        <f>D68+D72+D82</f>
        <v>145677.24</v>
      </c>
      <c r="E67" s="350">
        <f>E68+E72+E82</f>
        <v>29801.239999999998</v>
      </c>
      <c r="F67" s="350">
        <f>F68+F72+F82</f>
        <v>51493.479999999996</v>
      </c>
      <c r="G67" s="313">
        <f t="shared" si="3"/>
        <v>35.34764936513075</v>
      </c>
      <c r="H67" s="314">
        <f>F67/E67*100</f>
        <v>172.78972284374743</v>
      </c>
    </row>
    <row r="68" spans="1:8" ht="17.25" customHeight="1">
      <c r="A68" s="351"/>
      <c r="B68" s="351">
        <v>6</v>
      </c>
      <c r="C68" s="381" t="s">
        <v>449</v>
      </c>
      <c r="D68" s="332">
        <f>D69</f>
        <v>115545.62</v>
      </c>
      <c r="E68" s="332">
        <f>E69</f>
        <v>28354.6</v>
      </c>
      <c r="F68" s="332">
        <f>F69</f>
        <v>29967.92</v>
      </c>
      <c r="G68" s="334">
        <f t="shared" si="3"/>
        <v>25.936006920902756</v>
      </c>
      <c r="H68" s="332">
        <f>H69</f>
        <v>105.68979989137566</v>
      </c>
    </row>
    <row r="69" spans="1:8" ht="43.5" customHeight="1">
      <c r="A69" s="351"/>
      <c r="B69" s="351">
        <v>65</v>
      </c>
      <c r="C69" s="331" t="s">
        <v>378</v>
      </c>
      <c r="D69" s="332">
        <f>D70</f>
        <v>115545.62</v>
      </c>
      <c r="E69" s="332">
        <v>28354.6</v>
      </c>
      <c r="F69" s="332">
        <f>F70</f>
        <v>29967.92</v>
      </c>
      <c r="G69" s="334">
        <f t="shared" si="3"/>
        <v>25.936006920902756</v>
      </c>
      <c r="H69" s="318">
        <f>F69/E69*100</f>
        <v>105.68979989137566</v>
      </c>
    </row>
    <row r="70" spans="1:8" ht="17.25" customHeight="1">
      <c r="A70" s="351"/>
      <c r="B70" s="351">
        <v>652</v>
      </c>
      <c r="C70" s="331" t="s">
        <v>379</v>
      </c>
      <c r="D70" s="332">
        <f>D71</f>
        <v>115545.62</v>
      </c>
      <c r="E70" s="332">
        <f>E71</f>
        <v>0</v>
      </c>
      <c r="F70" s="332">
        <f>F71</f>
        <v>29967.92</v>
      </c>
      <c r="G70" s="334">
        <f t="shared" si="3"/>
        <v>25.936006920902756</v>
      </c>
      <c r="H70" s="318"/>
    </row>
    <row r="71" spans="1:8" ht="17.25" customHeight="1">
      <c r="A71" s="379" t="s">
        <v>55</v>
      </c>
      <c r="B71" s="379" t="s">
        <v>26</v>
      </c>
      <c r="C71" s="380" t="s">
        <v>27</v>
      </c>
      <c r="D71" s="382">
        <v>115545.62</v>
      </c>
      <c r="E71" s="355"/>
      <c r="F71" s="338">
        <v>29967.92</v>
      </c>
      <c r="G71" s="334">
        <f t="shared" si="3"/>
        <v>25.936006920902756</v>
      </c>
      <c r="H71" s="318"/>
    </row>
    <row r="72" spans="1:8" ht="20.25" customHeight="1">
      <c r="A72" s="383"/>
      <c r="B72" s="383">
        <v>7</v>
      </c>
      <c r="C72" s="331" t="s">
        <v>387</v>
      </c>
      <c r="D72" s="332">
        <f>D73</f>
        <v>8845.980000000001</v>
      </c>
      <c r="E72" s="332">
        <f>E73</f>
        <v>1446.64</v>
      </c>
      <c r="F72" s="332">
        <f>F73</f>
        <v>119.96</v>
      </c>
      <c r="G72" s="334">
        <f t="shared" si="3"/>
        <v>1.35609621545606</v>
      </c>
      <c r="H72" s="345">
        <f>F72/E72*100</f>
        <v>8.2923187524194</v>
      </c>
    </row>
    <row r="73" spans="1:8" ht="21" customHeight="1">
      <c r="A73" s="383"/>
      <c r="B73" s="383">
        <v>72</v>
      </c>
      <c r="C73" s="331" t="s">
        <v>388</v>
      </c>
      <c r="D73" s="332">
        <f>D74+D76+D79</f>
        <v>8845.980000000001</v>
      </c>
      <c r="E73" s="332">
        <v>1446.64</v>
      </c>
      <c r="F73" s="332">
        <f>F74+F76+F79</f>
        <v>119.96</v>
      </c>
      <c r="G73" s="334">
        <f t="shared" si="3"/>
        <v>1.35609621545606</v>
      </c>
      <c r="H73" s="345">
        <f>F73/E73*100</f>
        <v>8.2923187524194</v>
      </c>
    </row>
    <row r="74" spans="1:8" ht="20.25" customHeight="1">
      <c r="A74" s="383"/>
      <c r="B74" s="383">
        <v>721</v>
      </c>
      <c r="C74" s="331" t="s">
        <v>389</v>
      </c>
      <c r="D74" s="332">
        <f>D75</f>
        <v>139.36</v>
      </c>
      <c r="E74" s="332">
        <f>E75</f>
        <v>0</v>
      </c>
      <c r="F74" s="332">
        <f>F75</f>
        <v>119.96</v>
      </c>
      <c r="G74" s="334">
        <f t="shared" si="3"/>
        <v>86.0792192881745</v>
      </c>
      <c r="H74" s="345"/>
    </row>
    <row r="75" spans="1:8" ht="17.25" customHeight="1">
      <c r="A75" s="379" t="s">
        <v>56</v>
      </c>
      <c r="B75" s="379" t="s">
        <v>57</v>
      </c>
      <c r="C75" s="380" t="s">
        <v>58</v>
      </c>
      <c r="D75" s="384">
        <v>139.36</v>
      </c>
      <c r="E75" s="338"/>
      <c r="F75" s="338">
        <v>119.96</v>
      </c>
      <c r="G75" s="334">
        <f t="shared" si="3"/>
        <v>86.0792192881745</v>
      </c>
      <c r="H75" s="318"/>
    </row>
    <row r="76" spans="1:8" ht="17.25" customHeight="1">
      <c r="A76" s="385"/>
      <c r="B76" s="386">
        <v>722</v>
      </c>
      <c r="C76" s="385" t="s">
        <v>447</v>
      </c>
      <c r="D76" s="387">
        <f>SUM(D77:D78)</f>
        <v>0</v>
      </c>
      <c r="E76" s="387">
        <f>SUM(E77:E78)</f>
        <v>0</v>
      </c>
      <c r="F76" s="387">
        <f>SUM(F77:F78)</f>
        <v>0</v>
      </c>
      <c r="G76" s="334">
        <v>0</v>
      </c>
      <c r="H76" s="345"/>
    </row>
    <row r="77" spans="1:8" ht="17.25" customHeight="1">
      <c r="A77" s="379" t="s">
        <v>62</v>
      </c>
      <c r="B77" s="379" t="s">
        <v>63</v>
      </c>
      <c r="C77" s="380" t="s">
        <v>64</v>
      </c>
      <c r="D77" s="338">
        <v>0</v>
      </c>
      <c r="E77" s="338"/>
      <c r="F77" s="338">
        <v>0</v>
      </c>
      <c r="G77" s="334">
        <v>0</v>
      </c>
      <c r="H77" s="318"/>
    </row>
    <row r="78" spans="1:8" ht="17.25" customHeight="1">
      <c r="A78" s="336" t="s">
        <v>65</v>
      </c>
      <c r="B78" s="336" t="s">
        <v>66</v>
      </c>
      <c r="C78" s="324" t="s">
        <v>67</v>
      </c>
      <c r="D78" s="384">
        <v>0</v>
      </c>
      <c r="E78" s="359">
        <v>0</v>
      </c>
      <c r="F78" s="352">
        <v>0</v>
      </c>
      <c r="G78" s="334">
        <v>0</v>
      </c>
      <c r="H78" s="318"/>
    </row>
    <row r="79" spans="1:8" ht="24.75" customHeight="1">
      <c r="A79" s="341"/>
      <c r="B79" s="341">
        <v>723</v>
      </c>
      <c r="C79" s="388" t="s">
        <v>448</v>
      </c>
      <c r="D79" s="332">
        <f>D80</f>
        <v>8706.62</v>
      </c>
      <c r="E79" s="332">
        <f>E80</f>
        <v>0</v>
      </c>
      <c r="F79" s="332">
        <f>F80</f>
        <v>0</v>
      </c>
      <c r="G79" s="334">
        <f t="shared" si="3"/>
        <v>0</v>
      </c>
      <c r="H79" s="345"/>
    </row>
    <row r="80" spans="1:8" ht="23.25" customHeight="1">
      <c r="A80" s="379" t="s">
        <v>59</v>
      </c>
      <c r="B80" s="379" t="s">
        <v>60</v>
      </c>
      <c r="C80" s="380" t="s">
        <v>61</v>
      </c>
      <c r="D80" s="389">
        <v>8706.62</v>
      </c>
      <c r="E80" s="390">
        <v>0</v>
      </c>
      <c r="F80" s="391">
        <v>0</v>
      </c>
      <c r="G80" s="334">
        <f t="shared" si="3"/>
        <v>0</v>
      </c>
      <c r="H80" s="318"/>
    </row>
    <row r="81" spans="1:8" s="28" customFormat="1" ht="15" customHeight="1">
      <c r="A81" s="805"/>
      <c r="B81" s="744">
        <v>9</v>
      </c>
      <c r="C81" s="740" t="s">
        <v>604</v>
      </c>
      <c r="D81" s="806">
        <f>D82</f>
        <v>21285.64</v>
      </c>
      <c r="E81" s="806">
        <f>E82</f>
        <v>0</v>
      </c>
      <c r="F81" s="806">
        <f>F82</f>
        <v>21405.6</v>
      </c>
      <c r="G81" s="334">
        <f>F81/D81*100</f>
        <v>100.56357243662863</v>
      </c>
      <c r="H81" s="369">
        <v>0</v>
      </c>
    </row>
    <row r="82" spans="1:8" s="28" customFormat="1" ht="17.25" customHeight="1">
      <c r="A82" s="330"/>
      <c r="B82" s="351">
        <v>92</v>
      </c>
      <c r="C82" s="730" t="s">
        <v>373</v>
      </c>
      <c r="D82" s="731">
        <f>D83</f>
        <v>21285.64</v>
      </c>
      <c r="E82" s="731">
        <f>E83</f>
        <v>0</v>
      </c>
      <c r="F82" s="731">
        <f>F83</f>
        <v>21405.6</v>
      </c>
      <c r="G82" s="334">
        <f t="shared" si="3"/>
        <v>100.56357243662863</v>
      </c>
      <c r="H82" s="369">
        <v>0</v>
      </c>
    </row>
    <row r="83" spans="1:8" ht="15" customHeight="1">
      <c r="A83" s="296"/>
      <c r="B83" s="341">
        <v>922</v>
      </c>
      <c r="C83" s="346" t="s">
        <v>374</v>
      </c>
      <c r="D83" s="365">
        <f>D84</f>
        <v>21285.64</v>
      </c>
      <c r="E83" s="365">
        <f>E84</f>
        <v>0</v>
      </c>
      <c r="F83" s="365">
        <f>F84</f>
        <v>21405.6</v>
      </c>
      <c r="G83" s="334">
        <f t="shared" si="3"/>
        <v>100.56357243662863</v>
      </c>
      <c r="H83" s="318"/>
    </row>
    <row r="84" spans="1:8" ht="17.25" customHeight="1">
      <c r="A84" s="296"/>
      <c r="B84" s="336">
        <v>9221</v>
      </c>
      <c r="C84" s="324" t="s">
        <v>450</v>
      </c>
      <c r="D84" s="365">
        <v>21285.64</v>
      </c>
      <c r="E84" s="365">
        <v>0</v>
      </c>
      <c r="F84" s="365">
        <v>21405.6</v>
      </c>
      <c r="G84" s="334">
        <f t="shared" si="3"/>
        <v>100.56357243662863</v>
      </c>
      <c r="H84" s="318"/>
    </row>
    <row r="85" spans="1:8" ht="17.25" customHeight="1">
      <c r="A85" s="843"/>
      <c r="B85" s="844"/>
      <c r="C85" s="844"/>
      <c r="D85" s="844"/>
      <c r="E85" s="844"/>
      <c r="F85" s="844"/>
      <c r="G85" s="844"/>
      <c r="H85" s="845"/>
    </row>
    <row r="86" spans="1:8" ht="73.5" customHeight="1">
      <c r="A86" s="166" t="s">
        <v>5</v>
      </c>
      <c r="B86" s="166" t="s">
        <v>6</v>
      </c>
      <c r="C86" s="583" t="s">
        <v>68</v>
      </c>
      <c r="D86" s="265" t="s">
        <v>392</v>
      </c>
      <c r="E86" s="266" t="s">
        <v>444</v>
      </c>
      <c r="F86" s="265" t="s">
        <v>393</v>
      </c>
      <c r="G86" s="129" t="s">
        <v>369</v>
      </c>
      <c r="H86" s="129" t="s">
        <v>370</v>
      </c>
    </row>
    <row r="87" spans="1:11" s="62" customFormat="1" ht="14.25">
      <c r="A87" s="200"/>
      <c r="B87" s="272"/>
      <c r="C87" s="273" t="s">
        <v>69</v>
      </c>
      <c r="D87" s="201">
        <f>D115+D183+D188+D252+D311+D88</f>
        <v>2753363.38</v>
      </c>
      <c r="E87" s="202">
        <f>E115+E183+E188+E252+E311+E88</f>
        <v>3551555.2800000003</v>
      </c>
      <c r="F87" s="201">
        <f>F115+F183+F188+F252+F311+F88</f>
        <v>2916356.58</v>
      </c>
      <c r="G87" s="274">
        <f>F87/D87*100</f>
        <v>105.91978527730691</v>
      </c>
      <c r="H87" s="275">
        <f>F87/E87*100</f>
        <v>82.11491445516793</v>
      </c>
      <c r="K87" s="78"/>
    </row>
    <row r="88" spans="1:11" s="254" customFormat="1" ht="24">
      <c r="A88" s="253" t="s">
        <v>309</v>
      </c>
      <c r="B88" s="256" t="s">
        <v>364</v>
      </c>
      <c r="C88" s="257" t="s">
        <v>310</v>
      </c>
      <c r="D88" s="251">
        <f>D89+D110</f>
        <v>31566.789999999997</v>
      </c>
      <c r="E88" s="252">
        <f>E89+E110</f>
        <v>34351.79</v>
      </c>
      <c r="F88" s="252">
        <f>F89+F110</f>
        <v>34232.62</v>
      </c>
      <c r="G88" s="258">
        <f>F88/D88*100</f>
        <v>108.44504620203703</v>
      </c>
      <c r="H88" s="259">
        <f>F88/E88*100</f>
        <v>99.65308940232809</v>
      </c>
      <c r="K88" s="255"/>
    </row>
    <row r="89" spans="1:8" ht="14.25">
      <c r="A89" s="267"/>
      <c r="B89" s="276">
        <v>3</v>
      </c>
      <c r="C89" s="277" t="s">
        <v>441</v>
      </c>
      <c r="D89" s="192">
        <f>D90+D95+D107</f>
        <v>19760.699999999997</v>
      </c>
      <c r="E89" s="182">
        <f>E90+E95+E107</f>
        <v>26267.71</v>
      </c>
      <c r="F89" s="182">
        <f>F90+F95+F107</f>
        <v>26310.420000000002</v>
      </c>
      <c r="G89" s="278">
        <f>F89/D89*100</f>
        <v>133.14518210387288</v>
      </c>
      <c r="H89" s="279">
        <f>F89/E89*100</f>
        <v>100.16259506443464</v>
      </c>
    </row>
    <row r="90" spans="1:8" ht="14.25">
      <c r="A90" s="267"/>
      <c r="B90" s="178">
        <v>31</v>
      </c>
      <c r="C90" s="180" t="s">
        <v>397</v>
      </c>
      <c r="D90" s="192">
        <f>D91+D93</f>
        <v>0</v>
      </c>
      <c r="E90" s="182">
        <f>E91+E93</f>
        <v>0</v>
      </c>
      <c r="F90" s="182">
        <f>F91+F93</f>
        <v>398.84000000000003</v>
      </c>
      <c r="G90" s="278">
        <v>0</v>
      </c>
      <c r="H90" s="279">
        <v>0</v>
      </c>
    </row>
    <row r="91" spans="1:8" ht="14.25">
      <c r="A91" s="267"/>
      <c r="B91" s="178">
        <v>311</v>
      </c>
      <c r="C91" s="180" t="s">
        <v>398</v>
      </c>
      <c r="D91" s="192">
        <f>D92</f>
        <v>0</v>
      </c>
      <c r="E91" s="182">
        <f>E92</f>
        <v>0</v>
      </c>
      <c r="F91" s="182">
        <f>F92</f>
        <v>342.35</v>
      </c>
      <c r="G91" s="278">
        <v>0</v>
      </c>
      <c r="H91" s="279"/>
    </row>
    <row r="92" spans="1:8" ht="14.25">
      <c r="A92" s="267"/>
      <c r="B92" s="280">
        <v>3113</v>
      </c>
      <c r="C92" s="281" t="s">
        <v>116</v>
      </c>
      <c r="D92" s="197">
        <v>0</v>
      </c>
      <c r="E92" s="187">
        <v>0</v>
      </c>
      <c r="F92" s="187">
        <v>342.35</v>
      </c>
      <c r="G92" s="278">
        <v>0</v>
      </c>
      <c r="H92" s="279"/>
    </row>
    <row r="93" spans="1:8" ht="14.25">
      <c r="A93" s="267"/>
      <c r="B93" s="179">
        <v>313</v>
      </c>
      <c r="C93" s="180" t="s">
        <v>399</v>
      </c>
      <c r="D93" s="192">
        <f>D94</f>
        <v>0</v>
      </c>
      <c r="E93" s="182">
        <f>E94</f>
        <v>0</v>
      </c>
      <c r="F93" s="182">
        <f>F94</f>
        <v>56.49</v>
      </c>
      <c r="G93" s="278">
        <v>0</v>
      </c>
      <c r="H93" s="279"/>
    </row>
    <row r="94" spans="1:8" ht="14.25">
      <c r="A94" s="267"/>
      <c r="B94" s="280" t="s">
        <v>75</v>
      </c>
      <c r="C94" s="281" t="s">
        <v>255</v>
      </c>
      <c r="D94" s="197">
        <v>0</v>
      </c>
      <c r="E94" s="187">
        <v>0</v>
      </c>
      <c r="F94" s="187">
        <v>56.49</v>
      </c>
      <c r="G94" s="278">
        <v>0</v>
      </c>
      <c r="H94" s="279"/>
    </row>
    <row r="95" spans="1:8" ht="14.25">
      <c r="A95" s="268"/>
      <c r="B95" s="276">
        <v>32</v>
      </c>
      <c r="C95" s="180" t="s">
        <v>443</v>
      </c>
      <c r="D95" s="192">
        <f>D96+D98+D101</f>
        <v>19760.699999999997</v>
      </c>
      <c r="E95" s="182">
        <v>24567.71</v>
      </c>
      <c r="F95" s="182">
        <f>F96+F98+F101</f>
        <v>25508.260000000002</v>
      </c>
      <c r="G95" s="278">
        <f aca="true" t="shared" si="4" ref="G95:G114">F95/D95*100</f>
        <v>129.08581173743846</v>
      </c>
      <c r="H95" s="279">
        <f>F95/E95*100</f>
        <v>103.82839914668483</v>
      </c>
    </row>
    <row r="96" spans="1:8" ht="14.25">
      <c r="A96" s="268"/>
      <c r="B96" s="282">
        <v>321</v>
      </c>
      <c r="C96" s="180" t="s">
        <v>402</v>
      </c>
      <c r="D96" s="192">
        <f>D97</f>
        <v>0</v>
      </c>
      <c r="E96" s="182">
        <f>E97</f>
        <v>0</v>
      </c>
      <c r="F96" s="182">
        <f>F97</f>
        <v>0</v>
      </c>
      <c r="G96" s="278">
        <v>0</v>
      </c>
      <c r="H96" s="279"/>
    </row>
    <row r="97" spans="1:8" ht="14.25">
      <c r="A97" s="268"/>
      <c r="B97" s="280" t="s">
        <v>79</v>
      </c>
      <c r="C97" s="281" t="s">
        <v>127</v>
      </c>
      <c r="D97" s="197">
        <v>0</v>
      </c>
      <c r="E97" s="187">
        <v>0</v>
      </c>
      <c r="F97" s="197">
        <v>0</v>
      </c>
      <c r="G97" s="278">
        <v>0</v>
      </c>
      <c r="H97" s="279"/>
    </row>
    <row r="98" spans="1:8" ht="14.25">
      <c r="A98" s="267"/>
      <c r="B98" s="276">
        <v>322</v>
      </c>
      <c r="C98" s="180" t="s">
        <v>403</v>
      </c>
      <c r="D98" s="182">
        <f>D99+D100</f>
        <v>882.89</v>
      </c>
      <c r="E98" s="182">
        <f>E99+E100</f>
        <v>0</v>
      </c>
      <c r="F98" s="182">
        <f>F99+F100</f>
        <v>976.9</v>
      </c>
      <c r="G98" s="278">
        <f t="shared" si="4"/>
        <v>110.6479855927692</v>
      </c>
      <c r="H98" s="279"/>
    </row>
    <row r="99" spans="1:8" ht="14.25">
      <c r="A99" s="267"/>
      <c r="B99" s="283">
        <v>3221</v>
      </c>
      <c r="C99" s="260" t="s">
        <v>214</v>
      </c>
      <c r="D99" s="197">
        <v>385.06</v>
      </c>
      <c r="E99" s="187">
        <v>0</v>
      </c>
      <c r="F99" s="187">
        <v>260.63</v>
      </c>
      <c r="G99" s="278">
        <f t="shared" si="4"/>
        <v>67.68555549784449</v>
      </c>
      <c r="H99" s="279"/>
    </row>
    <row r="100" spans="1:8" ht="14.25">
      <c r="A100" s="269"/>
      <c r="B100" s="284">
        <v>3224</v>
      </c>
      <c r="C100" s="285" t="s">
        <v>611</v>
      </c>
      <c r="D100" s="191">
        <v>497.83</v>
      </c>
      <c r="E100" s="183">
        <v>0</v>
      </c>
      <c r="F100" s="183">
        <v>716.27</v>
      </c>
      <c r="G100" s="278">
        <f t="shared" si="4"/>
        <v>143.87843239660126</v>
      </c>
      <c r="H100" s="279"/>
    </row>
    <row r="101" spans="1:8" ht="14.25">
      <c r="A101" s="270"/>
      <c r="B101" s="286">
        <v>323</v>
      </c>
      <c r="C101" s="180" t="s">
        <v>404</v>
      </c>
      <c r="D101" s="195">
        <f>SUM(D102:D106)</f>
        <v>18877.809999999998</v>
      </c>
      <c r="E101" s="184">
        <f>SUM(E102:E106)</f>
        <v>0</v>
      </c>
      <c r="F101" s="184">
        <f>SUM(F102:F106)</f>
        <v>24531.36</v>
      </c>
      <c r="G101" s="278">
        <f t="shared" si="4"/>
        <v>129.9481242792464</v>
      </c>
      <c r="H101" s="279"/>
    </row>
    <row r="102" spans="1:8" ht="14.25">
      <c r="A102" s="269"/>
      <c r="B102" s="287" t="s">
        <v>87</v>
      </c>
      <c r="C102" s="285" t="s">
        <v>146</v>
      </c>
      <c r="D102" s="191">
        <v>11998.25</v>
      </c>
      <c r="E102" s="183">
        <v>0</v>
      </c>
      <c r="F102" s="183">
        <v>16501.83</v>
      </c>
      <c r="G102" s="278">
        <f t="shared" si="4"/>
        <v>137.53530723230472</v>
      </c>
      <c r="H102" s="279"/>
    </row>
    <row r="103" spans="1:8" ht="14.25">
      <c r="A103" s="269"/>
      <c r="B103" s="287" t="s">
        <v>88</v>
      </c>
      <c r="C103" s="285" t="s">
        <v>148</v>
      </c>
      <c r="D103" s="191">
        <v>398.17</v>
      </c>
      <c r="E103" s="183">
        <v>0</v>
      </c>
      <c r="F103" s="183">
        <v>0</v>
      </c>
      <c r="G103" s="278">
        <f t="shared" si="4"/>
        <v>0</v>
      </c>
      <c r="H103" s="279"/>
    </row>
    <row r="104" spans="1:8" ht="14.25">
      <c r="A104" s="269"/>
      <c r="B104" s="288" t="s">
        <v>90</v>
      </c>
      <c r="C104" s="289" t="s">
        <v>152</v>
      </c>
      <c r="D104" s="191">
        <v>0</v>
      </c>
      <c r="E104" s="183">
        <v>0</v>
      </c>
      <c r="F104" s="183">
        <v>1200</v>
      </c>
      <c r="G104" s="278">
        <v>0</v>
      </c>
      <c r="H104" s="279"/>
    </row>
    <row r="105" spans="1:8" ht="14.25">
      <c r="A105" s="269"/>
      <c r="B105" s="287" t="s">
        <v>92</v>
      </c>
      <c r="C105" s="285" t="s">
        <v>156</v>
      </c>
      <c r="D105" s="191">
        <v>331.81</v>
      </c>
      <c r="E105" s="183">
        <v>0</v>
      </c>
      <c r="F105" s="183">
        <v>679.92</v>
      </c>
      <c r="G105" s="278">
        <f t="shared" si="4"/>
        <v>204.9124498960248</v>
      </c>
      <c r="H105" s="279"/>
    </row>
    <row r="106" spans="1:8" ht="14.25">
      <c r="A106" s="269"/>
      <c r="B106" s="287" t="s">
        <v>93</v>
      </c>
      <c r="C106" s="285" t="s">
        <v>158</v>
      </c>
      <c r="D106" s="191">
        <v>6149.58</v>
      </c>
      <c r="E106" s="183">
        <v>0</v>
      </c>
      <c r="F106" s="183">
        <v>6149.61</v>
      </c>
      <c r="G106" s="278">
        <f t="shared" si="4"/>
        <v>100.00048783819382</v>
      </c>
      <c r="H106" s="279"/>
    </row>
    <row r="107" spans="1:8" ht="14.25">
      <c r="A107" s="269"/>
      <c r="B107" s="282">
        <v>38</v>
      </c>
      <c r="C107" s="180" t="s">
        <v>410</v>
      </c>
      <c r="D107" s="195">
        <f aca="true" t="shared" si="5" ref="D107:F108">D108</f>
        <v>0</v>
      </c>
      <c r="E107" s="184">
        <v>1700</v>
      </c>
      <c r="F107" s="184">
        <f t="shared" si="5"/>
        <v>403.32</v>
      </c>
      <c r="G107" s="278">
        <v>0</v>
      </c>
      <c r="H107" s="279">
        <f>F107/E107*100</f>
        <v>23.72470588235294</v>
      </c>
    </row>
    <row r="108" spans="1:8" ht="14.25">
      <c r="A108" s="269"/>
      <c r="B108" s="280">
        <v>381</v>
      </c>
      <c r="C108" s="260" t="s">
        <v>436</v>
      </c>
      <c r="D108" s="191">
        <f t="shared" si="5"/>
        <v>0</v>
      </c>
      <c r="E108" s="183">
        <f t="shared" si="5"/>
        <v>0</v>
      </c>
      <c r="F108" s="183">
        <f t="shared" si="5"/>
        <v>403.32</v>
      </c>
      <c r="G108" s="278">
        <v>0</v>
      </c>
      <c r="H108" s="279"/>
    </row>
    <row r="109" spans="1:8" ht="14.25">
      <c r="A109" s="269"/>
      <c r="B109" s="280" t="s">
        <v>280</v>
      </c>
      <c r="C109" s="281" t="s">
        <v>281</v>
      </c>
      <c r="D109" s="191">
        <v>0</v>
      </c>
      <c r="E109" s="183"/>
      <c r="F109" s="183">
        <v>403.32</v>
      </c>
      <c r="G109" s="278">
        <v>0</v>
      </c>
      <c r="H109" s="279"/>
    </row>
    <row r="110" spans="1:11" s="66" customFormat="1" ht="24">
      <c r="A110" s="733"/>
      <c r="B110" s="290">
        <v>4</v>
      </c>
      <c r="C110" s="180" t="s">
        <v>412</v>
      </c>
      <c r="D110" s="734">
        <f>D111</f>
        <v>11806.09</v>
      </c>
      <c r="E110" s="735">
        <f>E111</f>
        <v>8084.08</v>
      </c>
      <c r="F110" s="735">
        <f>F111</f>
        <v>7922.2</v>
      </c>
      <c r="G110" s="278">
        <f t="shared" si="4"/>
        <v>67.10265634092235</v>
      </c>
      <c r="H110" s="736">
        <f>F110/E110*100</f>
        <v>97.99754579370813</v>
      </c>
      <c r="K110" s="737"/>
    </row>
    <row r="111" spans="1:11" s="66" customFormat="1" ht="24">
      <c r="A111" s="733"/>
      <c r="B111" s="290">
        <v>42</v>
      </c>
      <c r="C111" s="263" t="s">
        <v>415</v>
      </c>
      <c r="D111" s="734">
        <f>SUM(D112)</f>
        <v>11806.09</v>
      </c>
      <c r="E111" s="735">
        <v>8084.08</v>
      </c>
      <c r="F111" s="735">
        <f>SUM(F112)</f>
        <v>7922.2</v>
      </c>
      <c r="G111" s="278">
        <f t="shared" si="4"/>
        <v>67.10265634092235</v>
      </c>
      <c r="H111" s="736">
        <f>F111/E111*100</f>
        <v>97.99754579370813</v>
      </c>
      <c r="K111" s="737"/>
    </row>
    <row r="112" spans="1:8" ht="14.25">
      <c r="A112" s="270"/>
      <c r="B112" s="290">
        <v>422</v>
      </c>
      <c r="C112" s="180" t="s">
        <v>417</v>
      </c>
      <c r="D112" s="195">
        <f>SUM(D113:D114)</f>
        <v>11806.09</v>
      </c>
      <c r="E112" s="184">
        <f>SUM(E113:E114)</f>
        <v>0</v>
      </c>
      <c r="F112" s="184">
        <f>SUM(F113:F114)</f>
        <v>7922.2</v>
      </c>
      <c r="G112" s="278">
        <f t="shared" si="4"/>
        <v>67.10265634092235</v>
      </c>
      <c r="H112" s="279"/>
    </row>
    <row r="113" spans="1:8" ht="14.25">
      <c r="A113" s="269"/>
      <c r="B113" s="284">
        <v>4221</v>
      </c>
      <c r="C113" s="285" t="s">
        <v>67</v>
      </c>
      <c r="D113" s="191">
        <v>9951.66</v>
      </c>
      <c r="E113" s="183"/>
      <c r="F113" s="183">
        <v>1734.7</v>
      </c>
      <c r="G113" s="278">
        <f t="shared" si="4"/>
        <v>17.431262724007855</v>
      </c>
      <c r="H113" s="279"/>
    </row>
    <row r="114" spans="1:8" ht="14.25">
      <c r="A114" s="269"/>
      <c r="B114" s="287">
        <v>4225</v>
      </c>
      <c r="C114" s="281" t="s">
        <v>429</v>
      </c>
      <c r="D114" s="197">
        <v>1854.43</v>
      </c>
      <c r="E114" s="183"/>
      <c r="F114" s="183">
        <v>6187.5</v>
      </c>
      <c r="G114" s="278">
        <f t="shared" si="4"/>
        <v>333.6604778826917</v>
      </c>
      <c r="H114" s="279"/>
    </row>
    <row r="115" spans="1:8" ht="14.25">
      <c r="A115" s="232" t="s">
        <v>11</v>
      </c>
      <c r="B115" s="291" t="s">
        <v>394</v>
      </c>
      <c r="C115" s="236" t="s">
        <v>395</v>
      </c>
      <c r="D115" s="233">
        <f>D116+D165</f>
        <v>1309279.6900000004</v>
      </c>
      <c r="E115" s="234">
        <f>E116+E165</f>
        <v>918298.9</v>
      </c>
      <c r="F115" s="233">
        <f>F116+F165</f>
        <v>921517.6</v>
      </c>
      <c r="G115" s="292">
        <f aca="true" t="shared" si="6" ref="G115:G177">F115/D115*100</f>
        <v>70.38355570917011</v>
      </c>
      <c r="H115" s="293">
        <f>F115/E115*100</f>
        <v>100.3505067903272</v>
      </c>
    </row>
    <row r="116" spans="1:11" s="62" customFormat="1" ht="14.25">
      <c r="A116" s="168"/>
      <c r="B116" s="178">
        <v>3</v>
      </c>
      <c r="C116" s="171" t="s">
        <v>396</v>
      </c>
      <c r="D116" s="192">
        <f>D117+D126+D158+D162</f>
        <v>1255997.0900000003</v>
      </c>
      <c r="E116" s="182">
        <f>E117+E126+E158+E162</f>
        <v>834100</v>
      </c>
      <c r="F116" s="192">
        <f>F117+F126+F158+F162</f>
        <v>893623.78</v>
      </c>
      <c r="G116" s="278">
        <f t="shared" si="6"/>
        <v>71.14855496998005</v>
      </c>
      <c r="H116" s="279">
        <f>F116/E116*100</f>
        <v>107.13628821484235</v>
      </c>
      <c r="K116" s="78"/>
    </row>
    <row r="117" spans="1:11" s="62" customFormat="1" ht="14.25">
      <c r="A117" s="168"/>
      <c r="B117" s="178">
        <v>31</v>
      </c>
      <c r="C117" s="171" t="s">
        <v>397</v>
      </c>
      <c r="D117" s="192">
        <f>D118+D121+D123</f>
        <v>459273.45000000007</v>
      </c>
      <c r="E117" s="182">
        <v>425942.52</v>
      </c>
      <c r="F117" s="192">
        <f>F118+F121+F123</f>
        <v>432640.54</v>
      </c>
      <c r="G117" s="278">
        <f t="shared" si="6"/>
        <v>94.20107781105132</v>
      </c>
      <c r="H117" s="279">
        <f>F117/E117*100</f>
        <v>101.57251734341995</v>
      </c>
      <c r="K117" s="78"/>
    </row>
    <row r="118" spans="1:8" ht="14.25">
      <c r="A118" s="168"/>
      <c r="B118" s="178">
        <v>311</v>
      </c>
      <c r="C118" s="171" t="s">
        <v>398</v>
      </c>
      <c r="D118" s="192">
        <f>SUM(D119:D120)</f>
        <v>369114.98000000004</v>
      </c>
      <c r="E118" s="182">
        <f>SUM(E119:E120)</f>
        <v>0</v>
      </c>
      <c r="F118" s="192">
        <f>SUM(F119:F120)</f>
        <v>344587.31</v>
      </c>
      <c r="G118" s="278">
        <f t="shared" si="6"/>
        <v>93.35500553242242</v>
      </c>
      <c r="H118" s="279"/>
    </row>
    <row r="119" spans="1:8" ht="14.25">
      <c r="A119" s="169" t="s">
        <v>113</v>
      </c>
      <c r="B119" s="280" t="s">
        <v>70</v>
      </c>
      <c r="C119" s="281" t="s">
        <v>114</v>
      </c>
      <c r="D119" s="193">
        <v>350301.4</v>
      </c>
      <c r="E119" s="294"/>
      <c r="F119" s="193">
        <v>339539.58</v>
      </c>
      <c r="G119" s="278">
        <f t="shared" si="6"/>
        <v>96.9278398544796</v>
      </c>
      <c r="H119" s="279"/>
    </row>
    <row r="120" spans="1:8" ht="14.25">
      <c r="A120" s="169" t="s">
        <v>115</v>
      </c>
      <c r="B120" s="280" t="s">
        <v>71</v>
      </c>
      <c r="C120" s="281" t="s">
        <v>116</v>
      </c>
      <c r="D120" s="194">
        <v>18813.58</v>
      </c>
      <c r="E120" s="294"/>
      <c r="F120" s="194">
        <v>5047.73</v>
      </c>
      <c r="G120" s="278">
        <f t="shared" si="6"/>
        <v>26.830247087476167</v>
      </c>
      <c r="H120" s="279"/>
    </row>
    <row r="121" spans="1:8" ht="14.25">
      <c r="A121" s="170"/>
      <c r="B121" s="282">
        <v>312</v>
      </c>
      <c r="C121" s="171" t="s">
        <v>74</v>
      </c>
      <c r="D121" s="195">
        <f>D122</f>
        <v>29130.32</v>
      </c>
      <c r="E121" s="184">
        <f>E122</f>
        <v>0</v>
      </c>
      <c r="F121" s="195">
        <f>F122</f>
        <v>30954.56</v>
      </c>
      <c r="G121" s="278">
        <f t="shared" si="6"/>
        <v>106.2623410934037</v>
      </c>
      <c r="H121" s="279"/>
    </row>
    <row r="122" spans="1:11" s="62" customFormat="1" ht="14.25">
      <c r="A122" s="169" t="s">
        <v>121</v>
      </c>
      <c r="B122" s="280" t="s">
        <v>72</v>
      </c>
      <c r="C122" s="281" t="s">
        <v>74</v>
      </c>
      <c r="D122" s="191">
        <v>29130.32</v>
      </c>
      <c r="E122" s="294"/>
      <c r="F122" s="191">
        <v>30954.56</v>
      </c>
      <c r="G122" s="278">
        <f t="shared" si="6"/>
        <v>106.2623410934037</v>
      </c>
      <c r="H122" s="279"/>
      <c r="K122" s="78"/>
    </row>
    <row r="123" spans="1:8" ht="14.25">
      <c r="A123" s="170"/>
      <c r="B123" s="282">
        <v>313</v>
      </c>
      <c r="C123" s="171" t="s">
        <v>399</v>
      </c>
      <c r="D123" s="195">
        <f>SUM(D124:D125)</f>
        <v>61028.15</v>
      </c>
      <c r="E123" s="184">
        <f>SUM(E124:E125)</f>
        <v>0</v>
      </c>
      <c r="F123" s="195">
        <f>SUM(F124:F125)</f>
        <v>57098.67</v>
      </c>
      <c r="G123" s="278">
        <f t="shared" si="6"/>
        <v>93.5612008556707</v>
      </c>
      <c r="H123" s="279"/>
    </row>
    <row r="124" spans="1:11" s="62" customFormat="1" ht="14.25">
      <c r="A124" s="169" t="s">
        <v>117</v>
      </c>
      <c r="B124" s="280" t="s">
        <v>75</v>
      </c>
      <c r="C124" s="281" t="s">
        <v>118</v>
      </c>
      <c r="D124" s="191">
        <v>60987.79</v>
      </c>
      <c r="E124" s="294"/>
      <c r="F124" s="191">
        <v>57041.34</v>
      </c>
      <c r="G124" s="278">
        <f t="shared" si="6"/>
        <v>93.52911459818432</v>
      </c>
      <c r="H124" s="279"/>
      <c r="K124" s="78"/>
    </row>
    <row r="125" spans="1:8" ht="22.5">
      <c r="A125" s="169" t="s">
        <v>119</v>
      </c>
      <c r="B125" s="280" t="s">
        <v>76</v>
      </c>
      <c r="C125" s="289" t="s">
        <v>400</v>
      </c>
      <c r="D125" s="196">
        <v>40.36</v>
      </c>
      <c r="E125" s="294"/>
      <c r="F125" s="196">
        <v>57.33</v>
      </c>
      <c r="G125" s="278">
        <f t="shared" si="6"/>
        <v>142.04658077304262</v>
      </c>
      <c r="H125" s="279"/>
    </row>
    <row r="126" spans="1:11" s="62" customFormat="1" ht="14.25">
      <c r="A126" s="170"/>
      <c r="B126" s="282">
        <v>32</v>
      </c>
      <c r="C126" s="277" t="s">
        <v>401</v>
      </c>
      <c r="D126" s="195">
        <f>D127+D131+D138+D148+D150</f>
        <v>793532.8900000001</v>
      </c>
      <c r="E126" s="184">
        <v>404484.13</v>
      </c>
      <c r="F126" s="195">
        <f>F127+F131+F138+F148+F150</f>
        <v>457542.49</v>
      </c>
      <c r="G126" s="278">
        <f t="shared" si="6"/>
        <v>57.65891946835372</v>
      </c>
      <c r="H126" s="279">
        <f>F126/E126*100</f>
        <v>113.11753813431444</v>
      </c>
      <c r="K126" s="78"/>
    </row>
    <row r="127" spans="1:8" ht="14.25">
      <c r="A127" s="170"/>
      <c r="B127" s="282">
        <v>321</v>
      </c>
      <c r="C127" s="171" t="s">
        <v>402</v>
      </c>
      <c r="D127" s="195">
        <f>SUM(D128:D130)</f>
        <v>19515.77</v>
      </c>
      <c r="E127" s="184">
        <f>SUM(E128:E130)</f>
        <v>0</v>
      </c>
      <c r="F127" s="195">
        <f>SUM(F128:F130)</f>
        <v>15770.32</v>
      </c>
      <c r="G127" s="278">
        <f t="shared" si="6"/>
        <v>80.80808494873632</v>
      </c>
      <c r="H127" s="279"/>
    </row>
    <row r="128" spans="1:8" ht="14.25">
      <c r="A128" s="169" t="s">
        <v>122</v>
      </c>
      <c r="B128" s="280" t="s">
        <v>77</v>
      </c>
      <c r="C128" s="281" t="s">
        <v>123</v>
      </c>
      <c r="D128" s="191">
        <v>5005.1</v>
      </c>
      <c r="E128" s="183"/>
      <c r="F128" s="191">
        <v>1662.52</v>
      </c>
      <c r="G128" s="278">
        <f t="shared" si="6"/>
        <v>33.216519150466524</v>
      </c>
      <c r="H128" s="279"/>
    </row>
    <row r="129" spans="1:8" ht="22.5">
      <c r="A129" s="169" t="s">
        <v>124</v>
      </c>
      <c r="B129" s="280" t="s">
        <v>78</v>
      </c>
      <c r="C129" s="281" t="s">
        <v>125</v>
      </c>
      <c r="D129" s="196">
        <v>7730.9</v>
      </c>
      <c r="E129" s="183"/>
      <c r="F129" s="196">
        <v>9582.52</v>
      </c>
      <c r="G129" s="278">
        <f t="shared" si="6"/>
        <v>123.95089834301312</v>
      </c>
      <c r="H129" s="279"/>
    </row>
    <row r="130" spans="1:8" ht="14.25">
      <c r="A130" s="169" t="s">
        <v>126</v>
      </c>
      <c r="B130" s="280" t="s">
        <v>79</v>
      </c>
      <c r="C130" s="281" t="s">
        <v>127</v>
      </c>
      <c r="D130" s="196">
        <v>6779.77</v>
      </c>
      <c r="E130" s="183"/>
      <c r="F130" s="196">
        <v>4525.28</v>
      </c>
      <c r="G130" s="278">
        <f t="shared" si="6"/>
        <v>66.74680704507674</v>
      </c>
      <c r="H130" s="279"/>
    </row>
    <row r="131" spans="1:8" ht="14.25">
      <c r="A131" s="170"/>
      <c r="B131" s="282">
        <v>322</v>
      </c>
      <c r="C131" s="171" t="s">
        <v>403</v>
      </c>
      <c r="D131" s="195">
        <f>SUM(D132:D137)</f>
        <v>588210.4000000001</v>
      </c>
      <c r="E131" s="184">
        <f>SUM(E132:E137)</f>
        <v>0</v>
      </c>
      <c r="F131" s="195">
        <f>SUM(F132:F137)</f>
        <v>249949.42</v>
      </c>
      <c r="G131" s="278">
        <f t="shared" si="6"/>
        <v>42.49319971221182</v>
      </c>
      <c r="H131" s="279"/>
    </row>
    <row r="132" spans="1:8" ht="14.25">
      <c r="A132" s="169" t="s">
        <v>128</v>
      </c>
      <c r="B132" s="280" t="s">
        <v>80</v>
      </c>
      <c r="C132" s="281" t="s">
        <v>129</v>
      </c>
      <c r="D132" s="191">
        <v>17035.59</v>
      </c>
      <c r="E132" s="183"/>
      <c r="F132" s="191">
        <v>13960.51</v>
      </c>
      <c r="G132" s="278">
        <f t="shared" si="6"/>
        <v>81.94908424069844</v>
      </c>
      <c r="H132" s="279"/>
    </row>
    <row r="133" spans="1:8" ht="14.25">
      <c r="A133" s="169" t="s">
        <v>130</v>
      </c>
      <c r="B133" s="280" t="s">
        <v>81</v>
      </c>
      <c r="C133" s="281" t="s">
        <v>131</v>
      </c>
      <c r="D133" s="165">
        <v>510055.68</v>
      </c>
      <c r="E133" s="185"/>
      <c r="F133" s="165">
        <v>227346.52</v>
      </c>
      <c r="G133" s="278">
        <f t="shared" si="6"/>
        <v>44.57288270958967</v>
      </c>
      <c r="H133" s="279"/>
    </row>
    <row r="134" spans="1:8" ht="14.25">
      <c r="A134" s="169" t="s">
        <v>135</v>
      </c>
      <c r="B134" s="280" t="s">
        <v>82</v>
      </c>
      <c r="C134" s="281" t="s">
        <v>136</v>
      </c>
      <c r="D134" s="165">
        <v>49208.1</v>
      </c>
      <c r="E134" s="185"/>
      <c r="F134" s="165">
        <v>3733.1</v>
      </c>
      <c r="G134" s="278">
        <f t="shared" si="6"/>
        <v>7.586352653323335</v>
      </c>
      <c r="H134" s="279"/>
    </row>
    <row r="135" spans="1:8" ht="22.5">
      <c r="A135" s="169" t="s">
        <v>137</v>
      </c>
      <c r="B135" s="280" t="s">
        <v>83</v>
      </c>
      <c r="C135" s="281" t="s">
        <v>138</v>
      </c>
      <c r="D135" s="165">
        <v>2478.55</v>
      </c>
      <c r="E135" s="185"/>
      <c r="F135" s="165">
        <v>4147.76</v>
      </c>
      <c r="G135" s="278">
        <f t="shared" si="6"/>
        <v>167.3462306590547</v>
      </c>
      <c r="H135" s="279"/>
    </row>
    <row r="136" spans="1:8" ht="14.25">
      <c r="A136" s="169" t="s">
        <v>139</v>
      </c>
      <c r="B136" s="280" t="s">
        <v>84</v>
      </c>
      <c r="C136" s="281" t="s">
        <v>140</v>
      </c>
      <c r="D136" s="165">
        <v>6478.42</v>
      </c>
      <c r="E136" s="185"/>
      <c r="F136" s="165">
        <v>761.53</v>
      </c>
      <c r="G136" s="278">
        <f t="shared" si="6"/>
        <v>11.754872329981692</v>
      </c>
      <c r="H136" s="279"/>
    </row>
    <row r="137" spans="1:8" ht="22.5">
      <c r="A137" s="169" t="s">
        <v>141</v>
      </c>
      <c r="B137" s="280" t="s">
        <v>85</v>
      </c>
      <c r="C137" s="281" t="s">
        <v>142</v>
      </c>
      <c r="D137" s="165">
        <v>2954.06</v>
      </c>
      <c r="E137" s="185"/>
      <c r="F137" s="165">
        <v>0</v>
      </c>
      <c r="G137" s="278">
        <f t="shared" si="6"/>
        <v>0</v>
      </c>
      <c r="H137" s="279"/>
    </row>
    <row r="138" spans="1:8" ht="14.25">
      <c r="A138" s="170"/>
      <c r="B138" s="282">
        <v>323</v>
      </c>
      <c r="C138" s="171" t="s">
        <v>404</v>
      </c>
      <c r="D138" s="195">
        <f>SUM(D139:D147)</f>
        <v>166522.35</v>
      </c>
      <c r="E138" s="184">
        <f>SUM(E139:E147)</f>
        <v>0</v>
      </c>
      <c r="F138" s="195">
        <f>SUM(F139:F147)</f>
        <v>172075.24</v>
      </c>
      <c r="G138" s="278">
        <f t="shared" si="6"/>
        <v>103.33462144871244</v>
      </c>
      <c r="H138" s="279"/>
    </row>
    <row r="139" spans="1:8" ht="14.25">
      <c r="A139" s="169" t="s">
        <v>143</v>
      </c>
      <c r="B139" s="280" t="s">
        <v>86</v>
      </c>
      <c r="C139" s="281" t="s">
        <v>144</v>
      </c>
      <c r="D139" s="194">
        <v>14212.28</v>
      </c>
      <c r="E139" s="186"/>
      <c r="F139" s="194">
        <v>6058.13</v>
      </c>
      <c r="G139" s="278">
        <f t="shared" si="6"/>
        <v>42.62602481797431</v>
      </c>
      <c r="H139" s="279"/>
    </row>
    <row r="140" spans="1:8" ht="14.25">
      <c r="A140" s="169" t="s">
        <v>145</v>
      </c>
      <c r="B140" s="280" t="s">
        <v>87</v>
      </c>
      <c r="C140" s="281" t="s">
        <v>146</v>
      </c>
      <c r="D140" s="165">
        <v>17146.96</v>
      </c>
      <c r="E140" s="186"/>
      <c r="F140" s="165">
        <v>38276.02</v>
      </c>
      <c r="G140" s="278">
        <f t="shared" si="6"/>
        <v>223.2233585428554</v>
      </c>
      <c r="H140" s="279"/>
    </row>
    <row r="141" spans="1:8" ht="14.25">
      <c r="A141" s="169" t="s">
        <v>147</v>
      </c>
      <c r="B141" s="280" t="s">
        <v>88</v>
      </c>
      <c r="C141" s="281" t="s">
        <v>148</v>
      </c>
      <c r="D141" s="191">
        <v>3817.78</v>
      </c>
      <c r="E141" s="183"/>
      <c r="F141" s="191">
        <v>2572.04</v>
      </c>
      <c r="G141" s="278">
        <f t="shared" si="6"/>
        <v>67.3700422758776</v>
      </c>
      <c r="H141" s="279"/>
    </row>
    <row r="142" spans="1:8" ht="14.25">
      <c r="A142" s="169" t="s">
        <v>149</v>
      </c>
      <c r="B142" s="280" t="s">
        <v>89</v>
      </c>
      <c r="C142" s="281" t="s">
        <v>150</v>
      </c>
      <c r="D142" s="191">
        <v>14301.84</v>
      </c>
      <c r="E142" s="183"/>
      <c r="F142" s="191">
        <v>13251.78</v>
      </c>
      <c r="G142" s="278">
        <f t="shared" si="6"/>
        <v>92.65786779882869</v>
      </c>
      <c r="H142" s="279"/>
    </row>
    <row r="143" spans="1:8" ht="14.25">
      <c r="A143" s="169" t="s">
        <v>151</v>
      </c>
      <c r="B143" s="280" t="s">
        <v>90</v>
      </c>
      <c r="C143" s="281" t="s">
        <v>152</v>
      </c>
      <c r="D143" s="191">
        <v>12212.41</v>
      </c>
      <c r="E143" s="183"/>
      <c r="F143" s="191">
        <v>2320.12</v>
      </c>
      <c r="G143" s="278">
        <f t="shared" si="6"/>
        <v>18.998051981549917</v>
      </c>
      <c r="H143" s="279"/>
    </row>
    <row r="144" spans="1:8" ht="14.25">
      <c r="A144" s="169" t="s">
        <v>153</v>
      </c>
      <c r="B144" s="280" t="s">
        <v>91</v>
      </c>
      <c r="C144" s="281" t="s">
        <v>154</v>
      </c>
      <c r="D144" s="191">
        <v>67653.08</v>
      </c>
      <c r="E144" s="183"/>
      <c r="F144" s="191">
        <v>78673.41</v>
      </c>
      <c r="G144" s="278">
        <f t="shared" si="6"/>
        <v>116.28947270397741</v>
      </c>
      <c r="H144" s="279"/>
    </row>
    <row r="145" spans="1:8" ht="14.25">
      <c r="A145" s="169" t="s">
        <v>155</v>
      </c>
      <c r="B145" s="280" t="s">
        <v>92</v>
      </c>
      <c r="C145" s="281" t="s">
        <v>156</v>
      </c>
      <c r="D145" s="191">
        <v>14437.66</v>
      </c>
      <c r="E145" s="183"/>
      <c r="F145" s="191">
        <v>12376.11</v>
      </c>
      <c r="G145" s="278">
        <f t="shared" si="6"/>
        <v>85.72102404406255</v>
      </c>
      <c r="H145" s="279"/>
    </row>
    <row r="146" spans="1:8" ht="14.25">
      <c r="A146" s="169" t="s">
        <v>157</v>
      </c>
      <c r="B146" s="280" t="s">
        <v>93</v>
      </c>
      <c r="C146" s="281" t="s">
        <v>158</v>
      </c>
      <c r="D146" s="191">
        <v>11288.46</v>
      </c>
      <c r="E146" s="183"/>
      <c r="F146" s="191">
        <v>8626.28</v>
      </c>
      <c r="G146" s="278">
        <f t="shared" si="6"/>
        <v>76.41680087452143</v>
      </c>
      <c r="H146" s="279"/>
    </row>
    <row r="147" spans="1:8" ht="15" customHeight="1">
      <c r="A147" s="169" t="s">
        <v>159</v>
      </c>
      <c r="B147" s="280" t="s">
        <v>94</v>
      </c>
      <c r="C147" s="281" t="s">
        <v>160</v>
      </c>
      <c r="D147" s="191">
        <v>11451.88</v>
      </c>
      <c r="E147" s="183"/>
      <c r="F147" s="191">
        <v>9921.35</v>
      </c>
      <c r="G147" s="278">
        <f t="shared" si="6"/>
        <v>86.63512017240839</v>
      </c>
      <c r="H147" s="279"/>
    </row>
    <row r="148" spans="1:8" ht="14.25" hidden="1">
      <c r="A148" s="170"/>
      <c r="B148" s="282">
        <v>324</v>
      </c>
      <c r="C148" s="295"/>
      <c r="D148" s="195">
        <f>D149</f>
        <v>0</v>
      </c>
      <c r="E148" s="184"/>
      <c r="F148" s="195">
        <f>F149</f>
        <v>0</v>
      </c>
      <c r="G148" s="278" t="e">
        <f t="shared" si="6"/>
        <v>#DIV/0!</v>
      </c>
      <c r="H148" s="279"/>
    </row>
    <row r="149" spans="1:8" ht="14.25">
      <c r="A149" s="169" t="s">
        <v>161</v>
      </c>
      <c r="B149" s="280">
        <v>3241</v>
      </c>
      <c r="C149" s="281" t="s">
        <v>405</v>
      </c>
      <c r="D149" s="191">
        <v>0</v>
      </c>
      <c r="E149" s="183"/>
      <c r="F149" s="191">
        <v>0</v>
      </c>
      <c r="G149" s="278">
        <v>0</v>
      </c>
      <c r="H149" s="279"/>
    </row>
    <row r="150" spans="1:8" ht="24">
      <c r="A150" s="170"/>
      <c r="B150" s="282">
        <v>329</v>
      </c>
      <c r="C150" s="171" t="s">
        <v>406</v>
      </c>
      <c r="D150" s="195">
        <f>SUM(D151:D157)</f>
        <v>19284.37</v>
      </c>
      <c r="E150" s="184">
        <f>SUM(E151:E157)</f>
        <v>0</v>
      </c>
      <c r="F150" s="195">
        <f>SUM(F151:F157)</f>
        <v>19747.51</v>
      </c>
      <c r="G150" s="278">
        <f t="shared" si="6"/>
        <v>102.40163406945624</v>
      </c>
      <c r="H150" s="279"/>
    </row>
    <row r="151" spans="1:8" ht="14.25">
      <c r="A151" s="169" t="s">
        <v>164</v>
      </c>
      <c r="B151" s="280" t="s">
        <v>95</v>
      </c>
      <c r="C151" s="281" t="s">
        <v>165</v>
      </c>
      <c r="D151" s="191">
        <v>8907.17</v>
      </c>
      <c r="E151" s="183"/>
      <c r="F151" s="191">
        <v>8898.66</v>
      </c>
      <c r="G151" s="278">
        <f t="shared" si="6"/>
        <v>99.90445899202552</v>
      </c>
      <c r="H151" s="279"/>
    </row>
    <row r="152" spans="1:8" ht="14.25">
      <c r="A152" s="169" t="s">
        <v>166</v>
      </c>
      <c r="B152" s="280" t="s">
        <v>96</v>
      </c>
      <c r="C152" s="281" t="s">
        <v>97</v>
      </c>
      <c r="D152" s="197">
        <v>3619.12</v>
      </c>
      <c r="E152" s="183"/>
      <c r="F152" s="197">
        <v>3348.08</v>
      </c>
      <c r="G152" s="278">
        <f t="shared" si="6"/>
        <v>92.51088662437277</v>
      </c>
      <c r="H152" s="279"/>
    </row>
    <row r="153" spans="1:8" ht="14.25">
      <c r="A153" s="169" t="s">
        <v>167</v>
      </c>
      <c r="B153" s="280" t="s">
        <v>98</v>
      </c>
      <c r="C153" s="281" t="s">
        <v>168</v>
      </c>
      <c r="D153" s="191">
        <v>1468.77</v>
      </c>
      <c r="E153" s="183"/>
      <c r="F153" s="191">
        <v>1976.17</v>
      </c>
      <c r="G153" s="278">
        <f t="shared" si="6"/>
        <v>134.54591256629698</v>
      </c>
      <c r="H153" s="279"/>
    </row>
    <row r="154" spans="1:8" ht="14.25">
      <c r="A154" s="169" t="s">
        <v>169</v>
      </c>
      <c r="B154" s="280" t="s">
        <v>99</v>
      </c>
      <c r="C154" s="281" t="s">
        <v>170</v>
      </c>
      <c r="D154" s="191">
        <v>1440.97</v>
      </c>
      <c r="E154" s="183"/>
      <c r="F154" s="191">
        <v>1781</v>
      </c>
      <c r="G154" s="278">
        <f t="shared" si="6"/>
        <v>123.5972990416178</v>
      </c>
      <c r="H154" s="279"/>
    </row>
    <row r="155" spans="1:8" ht="14.25">
      <c r="A155" s="169" t="s">
        <v>171</v>
      </c>
      <c r="B155" s="280" t="s">
        <v>100</v>
      </c>
      <c r="C155" s="281" t="s">
        <v>172</v>
      </c>
      <c r="D155" s="191">
        <v>1775.21</v>
      </c>
      <c r="E155" s="183"/>
      <c r="F155" s="191">
        <v>1158.35</v>
      </c>
      <c r="G155" s="278">
        <f t="shared" si="6"/>
        <v>65.25143504148804</v>
      </c>
      <c r="H155" s="279"/>
    </row>
    <row r="156" spans="1:8" ht="14.25">
      <c r="A156" s="142" t="s">
        <v>317</v>
      </c>
      <c r="B156" s="280">
        <v>3296</v>
      </c>
      <c r="C156" s="281" t="s">
        <v>407</v>
      </c>
      <c r="D156" s="191">
        <v>1119.85</v>
      </c>
      <c r="E156" s="183"/>
      <c r="F156" s="191">
        <v>1791.74</v>
      </c>
      <c r="G156" s="278">
        <f t="shared" si="6"/>
        <v>159.9982140465241</v>
      </c>
      <c r="H156" s="279"/>
    </row>
    <row r="157" spans="1:8" ht="22.5">
      <c r="A157" s="169" t="s">
        <v>173</v>
      </c>
      <c r="B157" s="280" t="s">
        <v>101</v>
      </c>
      <c r="C157" s="281" t="s">
        <v>174</v>
      </c>
      <c r="D157" s="194">
        <v>953.28</v>
      </c>
      <c r="E157" s="183"/>
      <c r="F157" s="194">
        <v>793.51</v>
      </c>
      <c r="G157" s="278">
        <f t="shared" si="6"/>
        <v>83.23997146693522</v>
      </c>
      <c r="H157" s="279"/>
    </row>
    <row r="158" spans="1:8" ht="15" customHeight="1">
      <c r="A158" s="170"/>
      <c r="B158" s="282">
        <v>34</v>
      </c>
      <c r="C158" s="261" t="s">
        <v>408</v>
      </c>
      <c r="D158" s="195">
        <f>D159</f>
        <v>3190.75</v>
      </c>
      <c r="E158" s="184">
        <v>3673.35</v>
      </c>
      <c r="F158" s="195">
        <f>F159</f>
        <v>3440.75</v>
      </c>
      <c r="G158" s="278">
        <f t="shared" si="6"/>
        <v>107.83514847606361</v>
      </c>
      <c r="H158" s="279">
        <f>F158/E158*100</f>
        <v>93.66790531803395</v>
      </c>
    </row>
    <row r="159" spans="1:8" ht="14.25">
      <c r="A159" s="170"/>
      <c r="B159" s="282">
        <v>343</v>
      </c>
      <c r="C159" s="171" t="s">
        <v>409</v>
      </c>
      <c r="D159" s="195">
        <f>SUM(D160:D161)</f>
        <v>3190.75</v>
      </c>
      <c r="E159" s="184">
        <f>SUM(E160:E161)</f>
        <v>0</v>
      </c>
      <c r="F159" s="195">
        <f>SUM(F160:F161)</f>
        <v>3440.75</v>
      </c>
      <c r="G159" s="278">
        <f t="shared" si="6"/>
        <v>107.83514847606361</v>
      </c>
      <c r="H159" s="279"/>
    </row>
    <row r="160" spans="1:8" ht="20.25">
      <c r="A160" s="169" t="s">
        <v>175</v>
      </c>
      <c r="B160" s="280" t="s">
        <v>102</v>
      </c>
      <c r="C160" s="166" t="s">
        <v>176</v>
      </c>
      <c r="D160" s="191">
        <v>2243.91</v>
      </c>
      <c r="E160" s="294"/>
      <c r="F160" s="191">
        <v>1964.22</v>
      </c>
      <c r="G160" s="278">
        <f t="shared" si="6"/>
        <v>87.5355963474471</v>
      </c>
      <c r="H160" s="279"/>
    </row>
    <row r="161" spans="1:8" ht="16.5" customHeight="1">
      <c r="A161" s="169" t="s">
        <v>178</v>
      </c>
      <c r="B161" s="280">
        <v>3433</v>
      </c>
      <c r="C161" s="166" t="s">
        <v>245</v>
      </c>
      <c r="D161" s="191">
        <v>946.84</v>
      </c>
      <c r="E161" s="294"/>
      <c r="F161" s="191">
        <v>1476.53</v>
      </c>
      <c r="G161" s="278">
        <f t="shared" si="6"/>
        <v>155.94292594313717</v>
      </c>
      <c r="H161" s="279"/>
    </row>
    <row r="162" spans="1:8" ht="14.25" hidden="1">
      <c r="A162" s="170"/>
      <c r="B162" s="282">
        <v>38</v>
      </c>
      <c r="C162" s="171" t="s">
        <v>410</v>
      </c>
      <c r="D162" s="195">
        <f aca="true" t="shared" si="7" ref="D162:F163">D163</f>
        <v>0</v>
      </c>
      <c r="E162" s="184">
        <f t="shared" si="7"/>
        <v>0</v>
      </c>
      <c r="F162" s="195">
        <f t="shared" si="7"/>
        <v>0</v>
      </c>
      <c r="G162" s="278" t="e">
        <f t="shared" si="6"/>
        <v>#DIV/0!</v>
      </c>
      <c r="H162" s="279" t="e">
        <f>F162/E162*100</f>
        <v>#DIV/0!</v>
      </c>
    </row>
    <row r="163" spans="1:8" ht="11.25" customHeight="1" hidden="1">
      <c r="A163" s="170"/>
      <c r="B163" s="282">
        <v>383</v>
      </c>
      <c r="C163" s="171" t="s">
        <v>411</v>
      </c>
      <c r="D163" s="195">
        <f t="shared" si="7"/>
        <v>0</v>
      </c>
      <c r="E163" s="184">
        <f t="shared" si="7"/>
        <v>0</v>
      </c>
      <c r="F163" s="195">
        <f t="shared" si="7"/>
        <v>0</v>
      </c>
      <c r="G163" s="278" t="e">
        <f t="shared" si="6"/>
        <v>#DIV/0!</v>
      </c>
      <c r="H163" s="279"/>
    </row>
    <row r="164" spans="1:8" ht="11.25" customHeight="1" hidden="1">
      <c r="A164" s="169" t="s">
        <v>132</v>
      </c>
      <c r="B164" s="280">
        <v>3831</v>
      </c>
      <c r="C164" s="281" t="s">
        <v>236</v>
      </c>
      <c r="D164" s="191"/>
      <c r="E164" s="183">
        <v>0</v>
      </c>
      <c r="F164" s="191"/>
      <c r="G164" s="278" t="e">
        <f t="shared" si="6"/>
        <v>#DIV/0!</v>
      </c>
      <c r="H164" s="279"/>
    </row>
    <row r="165" spans="1:11" s="66" customFormat="1" ht="23.25" customHeight="1">
      <c r="A165" s="170"/>
      <c r="B165" s="282">
        <v>4</v>
      </c>
      <c r="C165" s="171" t="s">
        <v>412</v>
      </c>
      <c r="D165" s="734">
        <f>D166+D169</f>
        <v>53282.6</v>
      </c>
      <c r="E165" s="735">
        <f>E166+E169</f>
        <v>84198.9</v>
      </c>
      <c r="F165" s="734">
        <f>F166+F169</f>
        <v>27893.82</v>
      </c>
      <c r="G165" s="278">
        <f t="shared" si="6"/>
        <v>52.35071111394715</v>
      </c>
      <c r="H165" s="736">
        <f>F165/E165*100</f>
        <v>33.12848505146742</v>
      </c>
      <c r="K165" s="737"/>
    </row>
    <row r="166" spans="1:15" s="67" customFormat="1" ht="36">
      <c r="A166" s="397"/>
      <c r="B166" s="398">
        <v>41</v>
      </c>
      <c r="C166" s="746" t="s">
        <v>413</v>
      </c>
      <c r="D166" s="195">
        <f aca="true" t="shared" si="8" ref="D166:F167">D167</f>
        <v>0</v>
      </c>
      <c r="E166" s="184">
        <v>300</v>
      </c>
      <c r="F166" s="195">
        <f t="shared" si="8"/>
        <v>196</v>
      </c>
      <c r="G166" s="401">
        <v>0</v>
      </c>
      <c r="H166" s="279">
        <f>F166/E166*100</f>
        <v>65.33333333333333</v>
      </c>
      <c r="I166" s="78"/>
      <c r="J166" s="78"/>
      <c r="K166" s="78"/>
      <c r="L166" s="78"/>
      <c r="M166" s="78"/>
      <c r="N166" s="78"/>
      <c r="O166" s="78"/>
    </row>
    <row r="167" spans="1:15" s="67" customFormat="1" ht="14.25">
      <c r="A167" s="170"/>
      <c r="B167" s="282">
        <v>412</v>
      </c>
      <c r="C167" s="171" t="s">
        <v>414</v>
      </c>
      <c r="D167" s="195">
        <f t="shared" si="8"/>
        <v>0</v>
      </c>
      <c r="E167" s="184">
        <f t="shared" si="8"/>
        <v>0</v>
      </c>
      <c r="F167" s="195">
        <f t="shared" si="8"/>
        <v>196</v>
      </c>
      <c r="G167" s="278">
        <v>0</v>
      </c>
      <c r="H167" s="279"/>
      <c r="I167" s="78"/>
      <c r="J167" s="78"/>
      <c r="K167" s="78"/>
      <c r="L167" s="78"/>
      <c r="M167" s="78"/>
      <c r="N167" s="78"/>
      <c r="O167" s="78"/>
    </row>
    <row r="168" spans="1:8" ht="12" customHeight="1">
      <c r="A168" s="169" t="s">
        <v>180</v>
      </c>
      <c r="B168" s="280" t="s">
        <v>104</v>
      </c>
      <c r="C168" s="281" t="s">
        <v>181</v>
      </c>
      <c r="D168" s="191">
        <v>0</v>
      </c>
      <c r="E168" s="183"/>
      <c r="F168" s="191">
        <v>196</v>
      </c>
      <c r="G168" s="278">
        <v>0</v>
      </c>
      <c r="H168" s="279"/>
    </row>
    <row r="169" spans="1:11" s="66" customFormat="1" ht="24" customHeight="1">
      <c r="A169" s="170"/>
      <c r="B169" s="282">
        <v>42</v>
      </c>
      <c r="C169" s="261" t="s">
        <v>415</v>
      </c>
      <c r="D169" s="734">
        <f>D170+D172+D179+D181</f>
        <v>53282.6</v>
      </c>
      <c r="E169" s="735">
        <v>83898.9</v>
      </c>
      <c r="F169" s="734">
        <f>F170+F172+F179+F181</f>
        <v>27697.82</v>
      </c>
      <c r="G169" s="278">
        <f t="shared" si="6"/>
        <v>51.98286119671337</v>
      </c>
      <c r="H169" s="736">
        <f>F169/E169*100</f>
        <v>33.01332913780753</v>
      </c>
      <c r="K169" s="737"/>
    </row>
    <row r="170" spans="1:8" ht="12.75" customHeight="1">
      <c r="A170" s="170"/>
      <c r="B170" s="282">
        <v>421</v>
      </c>
      <c r="C170" s="171" t="s">
        <v>416</v>
      </c>
      <c r="D170" s="195">
        <f>D171</f>
        <v>0</v>
      </c>
      <c r="E170" s="184">
        <f>E171</f>
        <v>0</v>
      </c>
      <c r="F170" s="195">
        <f>F171</f>
        <v>3220.5</v>
      </c>
      <c r="G170" s="278">
        <v>0</v>
      </c>
      <c r="H170" s="279"/>
    </row>
    <row r="171" spans="1:8" ht="12" customHeight="1">
      <c r="A171" s="169" t="s">
        <v>182</v>
      </c>
      <c r="B171" s="280" t="s">
        <v>183</v>
      </c>
      <c r="C171" s="281" t="s">
        <v>184</v>
      </c>
      <c r="D171" s="191">
        <v>0</v>
      </c>
      <c r="E171" s="183"/>
      <c r="F171" s="191">
        <v>3220.5</v>
      </c>
      <c r="G171" s="278">
        <v>0</v>
      </c>
      <c r="H171" s="279"/>
    </row>
    <row r="172" spans="1:8" ht="12" customHeight="1">
      <c r="A172" s="170"/>
      <c r="B172" s="282">
        <v>422</v>
      </c>
      <c r="C172" s="171" t="s">
        <v>417</v>
      </c>
      <c r="D172" s="195">
        <f>SUM(D173:D178)</f>
        <v>31170.98</v>
      </c>
      <c r="E172" s="184">
        <f>SUM(E173:E178)</f>
        <v>0</v>
      </c>
      <c r="F172" s="195">
        <f>SUM(F173:F178)</f>
        <v>19642.16</v>
      </c>
      <c r="G172" s="278">
        <f t="shared" si="6"/>
        <v>63.014252359085276</v>
      </c>
      <c r="H172" s="279"/>
    </row>
    <row r="173" spans="1:8" ht="18.75" customHeight="1">
      <c r="A173" s="169" t="s">
        <v>185</v>
      </c>
      <c r="B173" s="280" t="s">
        <v>106</v>
      </c>
      <c r="C173" s="281" t="s">
        <v>186</v>
      </c>
      <c r="D173" s="191">
        <v>18969.28</v>
      </c>
      <c r="E173" s="183"/>
      <c r="F173" s="191">
        <v>16015.8</v>
      </c>
      <c r="G173" s="278">
        <f t="shared" si="6"/>
        <v>84.43019450395587</v>
      </c>
      <c r="H173" s="279"/>
    </row>
    <row r="174" spans="1:8" ht="12" customHeight="1">
      <c r="A174" s="169" t="s">
        <v>187</v>
      </c>
      <c r="B174" s="280">
        <v>4222</v>
      </c>
      <c r="C174" s="281" t="s">
        <v>418</v>
      </c>
      <c r="D174" s="191">
        <v>0</v>
      </c>
      <c r="E174" s="183"/>
      <c r="F174" s="191">
        <v>0</v>
      </c>
      <c r="G174" s="278">
        <v>0</v>
      </c>
      <c r="H174" s="279"/>
    </row>
    <row r="175" spans="1:8" ht="14.25" customHeight="1">
      <c r="A175" s="169" t="s">
        <v>190</v>
      </c>
      <c r="B175" s="280" t="s">
        <v>107</v>
      </c>
      <c r="C175" s="281" t="s">
        <v>191</v>
      </c>
      <c r="D175" s="191">
        <v>0</v>
      </c>
      <c r="E175" s="183"/>
      <c r="F175" s="191">
        <v>2315</v>
      </c>
      <c r="G175" s="278">
        <v>0</v>
      </c>
      <c r="H175" s="279"/>
    </row>
    <row r="176" spans="1:8" ht="14.25">
      <c r="A176" s="169" t="s">
        <v>192</v>
      </c>
      <c r="B176" s="280" t="s">
        <v>108</v>
      </c>
      <c r="C176" s="281" t="s">
        <v>193</v>
      </c>
      <c r="D176" s="191">
        <v>11624.73</v>
      </c>
      <c r="E176" s="183"/>
      <c r="F176" s="191">
        <v>1311.36</v>
      </c>
      <c r="G176" s="278">
        <f t="shared" si="6"/>
        <v>11.280778134201826</v>
      </c>
      <c r="H176" s="279"/>
    </row>
    <row r="177" spans="1:8" ht="12.75" customHeight="1">
      <c r="A177" s="169" t="s">
        <v>194</v>
      </c>
      <c r="B177" s="280" t="s">
        <v>109</v>
      </c>
      <c r="C177" s="281" t="s">
        <v>195</v>
      </c>
      <c r="D177" s="191">
        <v>576.97</v>
      </c>
      <c r="E177" s="183"/>
      <c r="F177" s="191"/>
      <c r="G177" s="278">
        <f t="shared" si="6"/>
        <v>0</v>
      </c>
      <c r="H177" s="279"/>
    </row>
    <row r="178" spans="1:8" ht="17.25" customHeight="1">
      <c r="A178" s="142" t="s">
        <v>197</v>
      </c>
      <c r="B178" s="280">
        <v>4227</v>
      </c>
      <c r="C178" s="166" t="s">
        <v>199</v>
      </c>
      <c r="D178" s="191">
        <v>0</v>
      </c>
      <c r="E178" s="183"/>
      <c r="F178" s="191"/>
      <c r="G178" s="278">
        <v>0</v>
      </c>
      <c r="H178" s="279"/>
    </row>
    <row r="179" spans="1:8" ht="12" customHeight="1">
      <c r="A179" s="170"/>
      <c r="B179" s="282">
        <v>423</v>
      </c>
      <c r="C179" s="171" t="s">
        <v>419</v>
      </c>
      <c r="D179" s="195">
        <f>D180</f>
        <v>22111.62</v>
      </c>
      <c r="E179" s="184">
        <f>E180</f>
        <v>0</v>
      </c>
      <c r="F179" s="195">
        <f>F180</f>
        <v>0</v>
      </c>
      <c r="G179" s="278">
        <f aca="true" t="shared" si="9" ref="G179:G193">F179/D179*100</f>
        <v>0</v>
      </c>
      <c r="H179" s="279"/>
    </row>
    <row r="180" spans="1:8" ht="22.5">
      <c r="A180" s="169" t="s">
        <v>196</v>
      </c>
      <c r="B180" s="280" t="s">
        <v>110</v>
      </c>
      <c r="C180" s="281" t="s">
        <v>61</v>
      </c>
      <c r="D180" s="191">
        <v>22111.62</v>
      </c>
      <c r="E180" s="183">
        <v>0</v>
      </c>
      <c r="F180" s="191"/>
      <c r="G180" s="278">
        <f t="shared" si="9"/>
        <v>0</v>
      </c>
      <c r="H180" s="279"/>
    </row>
    <row r="181" spans="1:11" s="403" customFormat="1" ht="19.5" customHeight="1">
      <c r="A181" s="397"/>
      <c r="B181" s="398">
        <v>426</v>
      </c>
      <c r="C181" s="399" t="s">
        <v>420</v>
      </c>
      <c r="D181" s="772">
        <f>D182</f>
        <v>0</v>
      </c>
      <c r="E181" s="400">
        <f>E182</f>
        <v>4885</v>
      </c>
      <c r="F181" s="772">
        <f>F182</f>
        <v>4835.16</v>
      </c>
      <c r="G181" s="401">
        <v>0</v>
      </c>
      <c r="H181" s="402">
        <f>F181/E181*100</f>
        <v>98.97973387922211</v>
      </c>
      <c r="K181" s="404"/>
    </row>
    <row r="182" spans="1:8" ht="14.25">
      <c r="A182" s="169" t="s">
        <v>200</v>
      </c>
      <c r="B182" s="280" t="s">
        <v>111</v>
      </c>
      <c r="C182" s="281" t="s">
        <v>201</v>
      </c>
      <c r="D182" s="191">
        <v>0</v>
      </c>
      <c r="E182" s="183">
        <v>4885</v>
      </c>
      <c r="F182" s="191">
        <v>4835.16</v>
      </c>
      <c r="G182" s="278">
        <v>0</v>
      </c>
      <c r="H182" s="279">
        <f>F182/E182*100</f>
        <v>98.97973387922211</v>
      </c>
    </row>
    <row r="183" spans="1:8" ht="12" customHeight="1">
      <c r="A183" s="232" t="s">
        <v>11</v>
      </c>
      <c r="B183" s="291"/>
      <c r="C183" s="236" t="s">
        <v>421</v>
      </c>
      <c r="D183" s="233">
        <f>D187</f>
        <v>849.82</v>
      </c>
      <c r="E183" s="235">
        <v>1000</v>
      </c>
      <c r="F183" s="233">
        <f>F187</f>
        <v>0</v>
      </c>
      <c r="G183" s="292">
        <f t="shared" si="9"/>
        <v>0</v>
      </c>
      <c r="H183" s="293">
        <f>F183/E183*100</f>
        <v>0</v>
      </c>
    </row>
    <row r="184" spans="1:8" ht="14.25">
      <c r="A184" s="168"/>
      <c r="B184" s="178">
        <v>3</v>
      </c>
      <c r="C184" s="171" t="s">
        <v>396</v>
      </c>
      <c r="D184" s="192">
        <f>D185</f>
        <v>849.82</v>
      </c>
      <c r="E184" s="182">
        <f aca="true" t="shared" si="10" ref="D184:F186">E185</f>
        <v>1000</v>
      </c>
      <c r="F184" s="192">
        <f>F185</f>
        <v>0</v>
      </c>
      <c r="G184" s="292">
        <f t="shared" si="9"/>
        <v>0</v>
      </c>
      <c r="H184" s="279">
        <f>F184/E184*100</f>
        <v>0</v>
      </c>
    </row>
    <row r="185" spans="1:8" ht="14.25">
      <c r="A185" s="168"/>
      <c r="B185" s="178">
        <v>32</v>
      </c>
      <c r="C185" s="277" t="s">
        <v>401</v>
      </c>
      <c r="D185" s="187">
        <f t="shared" si="10"/>
        <v>849.82</v>
      </c>
      <c r="E185" s="187">
        <v>1000</v>
      </c>
      <c r="F185" s="187">
        <f t="shared" si="10"/>
        <v>0</v>
      </c>
      <c r="G185" s="292">
        <f t="shared" si="9"/>
        <v>0</v>
      </c>
      <c r="H185" s="279">
        <f>F185/E185*100</f>
        <v>0</v>
      </c>
    </row>
    <row r="186" spans="1:8" ht="14.25">
      <c r="A186" s="168"/>
      <c r="B186" s="178">
        <v>322</v>
      </c>
      <c r="C186" s="171" t="s">
        <v>403</v>
      </c>
      <c r="D186" s="187">
        <f t="shared" si="10"/>
        <v>849.82</v>
      </c>
      <c r="E186" s="187">
        <f t="shared" si="10"/>
        <v>0</v>
      </c>
      <c r="F186" s="187">
        <f t="shared" si="10"/>
        <v>0</v>
      </c>
      <c r="G186" s="278">
        <f t="shared" si="9"/>
        <v>0</v>
      </c>
      <c r="H186" s="279"/>
    </row>
    <row r="187" spans="1:8" s="28" customFormat="1" ht="14.25">
      <c r="A187" s="169" t="s">
        <v>295</v>
      </c>
      <c r="B187" s="280">
        <v>3222</v>
      </c>
      <c r="C187" s="281" t="s">
        <v>131</v>
      </c>
      <c r="D187" s="191">
        <v>849.82</v>
      </c>
      <c r="E187" s="183"/>
      <c r="F187" s="191">
        <v>0</v>
      </c>
      <c r="G187" s="278">
        <f t="shared" si="9"/>
        <v>0</v>
      </c>
      <c r="H187" s="279"/>
    </row>
    <row r="188" spans="1:8" ht="24">
      <c r="A188" s="747" t="s">
        <v>11</v>
      </c>
      <c r="B188" s="748" t="s">
        <v>422</v>
      </c>
      <c r="C188" s="749" t="s">
        <v>423</v>
      </c>
      <c r="D188" s="233">
        <f>D189+D238</f>
        <v>1298272.3199999998</v>
      </c>
      <c r="E188" s="235">
        <f>E189+E238</f>
        <v>2209307.32</v>
      </c>
      <c r="F188" s="233">
        <f>F189+F238</f>
        <v>1691966.01</v>
      </c>
      <c r="G188" s="405">
        <f t="shared" si="9"/>
        <v>130.3244307018731</v>
      </c>
      <c r="H188" s="293">
        <f>F188/E188*100</f>
        <v>76.58355153596287</v>
      </c>
    </row>
    <row r="189" spans="1:8" ht="14.25">
      <c r="A189" s="168"/>
      <c r="B189" s="178">
        <v>3</v>
      </c>
      <c r="C189" s="171" t="s">
        <v>396</v>
      </c>
      <c r="D189" s="192">
        <f>D190+D200+D228+D232+D235</f>
        <v>1298272.3199999998</v>
      </c>
      <c r="E189" s="182">
        <f>E190+E200+E228+E232+E235</f>
        <v>2209307.32</v>
      </c>
      <c r="F189" s="192">
        <f>F190+F200+F228+F232+F235</f>
        <v>1691966.01</v>
      </c>
      <c r="G189" s="278">
        <f t="shared" si="9"/>
        <v>130.3244307018731</v>
      </c>
      <c r="H189" s="279">
        <f>F189/E189*100</f>
        <v>76.58355153596287</v>
      </c>
    </row>
    <row r="190" spans="1:8" ht="14.25">
      <c r="A190" s="168"/>
      <c r="B190" s="178">
        <v>31</v>
      </c>
      <c r="C190" s="171" t="s">
        <v>397</v>
      </c>
      <c r="D190" s="192">
        <f>D191+D195+D197</f>
        <v>1057355.0299999998</v>
      </c>
      <c r="E190" s="182">
        <v>1279048.39</v>
      </c>
      <c r="F190" s="192">
        <f>F191+F195+F197</f>
        <v>1294659.51</v>
      </c>
      <c r="G190" s="278">
        <f t="shared" si="9"/>
        <v>122.44321663651614</v>
      </c>
      <c r="H190" s="279">
        <f>F190/E190*100</f>
        <v>101.22052614444088</v>
      </c>
    </row>
    <row r="191" spans="1:8" ht="14.25">
      <c r="A191" s="168"/>
      <c r="B191" s="178">
        <v>311</v>
      </c>
      <c r="C191" s="171" t="s">
        <v>398</v>
      </c>
      <c r="D191" s="192">
        <f>SUM(D192:D194)</f>
        <v>883492.1699999999</v>
      </c>
      <c r="E191" s="182">
        <f>SUM(E192:E194)</f>
        <v>0</v>
      </c>
      <c r="F191" s="192">
        <f>SUM(F192:F194)</f>
        <v>1074914.11</v>
      </c>
      <c r="G191" s="278">
        <f t="shared" si="9"/>
        <v>121.66651233592711</v>
      </c>
      <c r="H191" s="279"/>
    </row>
    <row r="192" spans="1:8" ht="14.25">
      <c r="A192" s="169" t="s">
        <v>202</v>
      </c>
      <c r="B192" s="280" t="s">
        <v>70</v>
      </c>
      <c r="C192" s="281" t="s">
        <v>114</v>
      </c>
      <c r="D192" s="191">
        <v>876186.72</v>
      </c>
      <c r="E192" s="186"/>
      <c r="F192" s="191">
        <v>1069421.59</v>
      </c>
      <c r="G192" s="773">
        <f t="shared" si="9"/>
        <v>122.05407427311843</v>
      </c>
      <c r="H192" s="279"/>
    </row>
    <row r="193" spans="1:8" ht="14.25">
      <c r="A193" s="169" t="s">
        <v>203</v>
      </c>
      <c r="B193" s="280" t="s">
        <v>71</v>
      </c>
      <c r="C193" s="281" t="s">
        <v>116</v>
      </c>
      <c r="D193" s="191">
        <v>1343.09</v>
      </c>
      <c r="E193" s="186"/>
      <c r="F193" s="191">
        <v>5492.52</v>
      </c>
      <c r="G193" s="773">
        <f t="shared" si="9"/>
        <v>408.9465337393623</v>
      </c>
      <c r="H193" s="279"/>
    </row>
    <row r="194" spans="1:8" ht="11.25" customHeight="1">
      <c r="A194" s="271" t="s">
        <v>251</v>
      </c>
      <c r="B194" s="280">
        <v>3114</v>
      </c>
      <c r="C194" s="281" t="s">
        <v>424</v>
      </c>
      <c r="D194" s="198">
        <v>5962.36</v>
      </c>
      <c r="E194" s="186"/>
      <c r="F194" s="198">
        <v>0</v>
      </c>
      <c r="G194" s="773">
        <f aca="true" t="shared" si="11" ref="G194:G241">F194/D194*100</f>
        <v>0</v>
      </c>
      <c r="H194" s="279"/>
    </row>
    <row r="195" spans="1:8" ht="14.25">
      <c r="A195" s="169"/>
      <c r="B195" s="282">
        <v>312</v>
      </c>
      <c r="C195" s="171" t="s">
        <v>74</v>
      </c>
      <c r="D195" s="199">
        <f>D196</f>
        <v>28646.86</v>
      </c>
      <c r="E195" s="188">
        <f>E196</f>
        <v>0</v>
      </c>
      <c r="F195" s="199">
        <f>F196</f>
        <v>41508.21</v>
      </c>
      <c r="G195" s="278">
        <f t="shared" si="11"/>
        <v>144.89619455675071</v>
      </c>
      <c r="H195" s="279"/>
    </row>
    <row r="196" spans="1:8" ht="14.25">
      <c r="A196" s="169" t="s">
        <v>207</v>
      </c>
      <c r="B196" s="280" t="s">
        <v>72</v>
      </c>
      <c r="C196" s="281" t="s">
        <v>74</v>
      </c>
      <c r="D196" s="191">
        <v>28646.86</v>
      </c>
      <c r="E196" s="186"/>
      <c r="F196" s="191">
        <v>41508.21</v>
      </c>
      <c r="G196" s="773">
        <f t="shared" si="11"/>
        <v>144.89619455675071</v>
      </c>
      <c r="H196" s="279"/>
    </row>
    <row r="197" spans="1:8" ht="14.25">
      <c r="A197" s="170"/>
      <c r="B197" s="282">
        <v>313</v>
      </c>
      <c r="C197" s="171" t="s">
        <v>399</v>
      </c>
      <c r="D197" s="199">
        <f>SUM(D198:D199)</f>
        <v>145216</v>
      </c>
      <c r="E197" s="188">
        <f>SUM(E198:E199)</f>
        <v>0</v>
      </c>
      <c r="F197" s="199">
        <f>SUM(F198:F199)</f>
        <v>178237.19</v>
      </c>
      <c r="G197" s="278">
        <f t="shared" si="11"/>
        <v>122.73936067650948</v>
      </c>
      <c r="H197" s="279"/>
    </row>
    <row r="198" spans="1:8" ht="14.25">
      <c r="A198" s="169" t="s">
        <v>204</v>
      </c>
      <c r="B198" s="280" t="s">
        <v>75</v>
      </c>
      <c r="C198" s="281" t="s">
        <v>118</v>
      </c>
      <c r="D198" s="191">
        <v>145216</v>
      </c>
      <c r="E198" s="186"/>
      <c r="F198" s="191">
        <v>178237.19</v>
      </c>
      <c r="G198" s="773">
        <f t="shared" si="11"/>
        <v>122.73936067650948</v>
      </c>
      <c r="H198" s="279"/>
    </row>
    <row r="199" spans="1:8" ht="22.5" hidden="1">
      <c r="A199" s="169" t="s">
        <v>205</v>
      </c>
      <c r="B199" s="280" t="s">
        <v>76</v>
      </c>
      <c r="C199" s="289" t="s">
        <v>425</v>
      </c>
      <c r="D199" s="196">
        <v>0</v>
      </c>
      <c r="E199" s="186">
        <v>0</v>
      </c>
      <c r="F199" s="196">
        <v>0</v>
      </c>
      <c r="G199" s="278" t="e">
        <f t="shared" si="11"/>
        <v>#DIV/0!</v>
      </c>
      <c r="H199" s="279" t="e">
        <f>F199/E199*100</f>
        <v>#DIV/0!</v>
      </c>
    </row>
    <row r="200" spans="1:8" ht="14.25">
      <c r="A200" s="170"/>
      <c r="B200" s="282">
        <v>32</v>
      </c>
      <c r="C200" s="277" t="s">
        <v>401</v>
      </c>
      <c r="D200" s="195">
        <f>D201+D205+D212+D222+D224</f>
        <v>234522.17</v>
      </c>
      <c r="E200" s="184">
        <v>870526.67</v>
      </c>
      <c r="F200" s="195">
        <f>F201+F205+F212+F222+F224</f>
        <v>397306.4799999999</v>
      </c>
      <c r="G200" s="278">
        <f t="shared" si="11"/>
        <v>169.41105397412957</v>
      </c>
      <c r="H200" s="279">
        <f>F200/E200*100</f>
        <v>45.63978263870995</v>
      </c>
    </row>
    <row r="201" spans="1:8" ht="14.25">
      <c r="A201" s="170"/>
      <c r="B201" s="282">
        <v>321</v>
      </c>
      <c r="C201" s="171" t="s">
        <v>402</v>
      </c>
      <c r="D201" s="195">
        <f>SUM(D202:D204)</f>
        <v>21302.700000000004</v>
      </c>
      <c r="E201" s="184">
        <f>SUM(E202:E204)</f>
        <v>0</v>
      </c>
      <c r="F201" s="195">
        <f>SUM(F202:F204)</f>
        <v>25992.17</v>
      </c>
      <c r="G201" s="278">
        <f t="shared" si="11"/>
        <v>122.01350063606957</v>
      </c>
      <c r="H201" s="279"/>
    </row>
    <row r="202" spans="1:8" s="28" customFormat="1" ht="14.25">
      <c r="A202" s="169" t="s">
        <v>208</v>
      </c>
      <c r="B202" s="280" t="s">
        <v>77</v>
      </c>
      <c r="C202" s="281" t="s">
        <v>209</v>
      </c>
      <c r="D202" s="196">
        <v>1043.47</v>
      </c>
      <c r="E202" s="183"/>
      <c r="F202" s="196">
        <v>2394.05</v>
      </c>
      <c r="G202" s="773">
        <f t="shared" si="11"/>
        <v>229.43160800023003</v>
      </c>
      <c r="H202" s="279"/>
    </row>
    <row r="203" spans="1:8" ht="14.25">
      <c r="A203" s="169" t="s">
        <v>210</v>
      </c>
      <c r="B203" s="280" t="s">
        <v>78</v>
      </c>
      <c r="C203" s="281" t="s">
        <v>211</v>
      </c>
      <c r="D203" s="191">
        <v>16756.81</v>
      </c>
      <c r="E203" s="186"/>
      <c r="F203" s="191">
        <v>20079.17</v>
      </c>
      <c r="G203" s="773">
        <f t="shared" si="11"/>
        <v>119.82692409832181</v>
      </c>
      <c r="H203" s="279"/>
    </row>
    <row r="204" spans="1:8" ht="14.25">
      <c r="A204" s="169" t="s">
        <v>212</v>
      </c>
      <c r="B204" s="280" t="s">
        <v>79</v>
      </c>
      <c r="C204" s="281" t="s">
        <v>127</v>
      </c>
      <c r="D204" s="191">
        <v>3502.42</v>
      </c>
      <c r="E204" s="186"/>
      <c r="F204" s="191">
        <v>3518.95</v>
      </c>
      <c r="G204" s="773">
        <f t="shared" si="11"/>
        <v>100.47195938808025</v>
      </c>
      <c r="H204" s="279"/>
    </row>
    <row r="205" spans="1:8" ht="14.25">
      <c r="A205" s="170"/>
      <c r="B205" s="282">
        <v>322</v>
      </c>
      <c r="C205" s="171" t="s">
        <v>403</v>
      </c>
      <c r="D205" s="195">
        <f>SUM(D206:D211)</f>
        <v>119885.94000000002</v>
      </c>
      <c r="E205" s="184">
        <f>SUM(E206:E211)</f>
        <v>0</v>
      </c>
      <c r="F205" s="195">
        <f>SUM(F206:F211)</f>
        <v>196581.06</v>
      </c>
      <c r="G205" s="278">
        <f t="shared" si="11"/>
        <v>163.97340672309028</v>
      </c>
      <c r="H205" s="279"/>
    </row>
    <row r="206" spans="1:8" ht="14.25">
      <c r="A206" s="169" t="s">
        <v>213</v>
      </c>
      <c r="B206" s="280" t="s">
        <v>80</v>
      </c>
      <c r="C206" s="281" t="s">
        <v>214</v>
      </c>
      <c r="D206" s="191">
        <v>2979.35</v>
      </c>
      <c r="E206" s="181"/>
      <c r="F206" s="191">
        <v>8134.59</v>
      </c>
      <c r="G206" s="773">
        <f t="shared" si="11"/>
        <v>273.0323728330005</v>
      </c>
      <c r="H206" s="279"/>
    </row>
    <row r="207" spans="1:8" ht="14.25">
      <c r="A207" s="169" t="s">
        <v>215</v>
      </c>
      <c r="B207" s="280" t="s">
        <v>81</v>
      </c>
      <c r="C207" s="281" t="s">
        <v>131</v>
      </c>
      <c r="D207" s="191">
        <v>81015.57</v>
      </c>
      <c r="E207" s="183"/>
      <c r="F207" s="191">
        <v>119708.92</v>
      </c>
      <c r="G207" s="773">
        <f t="shared" si="11"/>
        <v>147.7603872934548</v>
      </c>
      <c r="H207" s="279"/>
    </row>
    <row r="208" spans="1:8" ht="14.25">
      <c r="A208" s="169" t="s">
        <v>216</v>
      </c>
      <c r="B208" s="280" t="s">
        <v>82</v>
      </c>
      <c r="C208" s="281" t="s">
        <v>136</v>
      </c>
      <c r="D208" s="191">
        <v>30803.49</v>
      </c>
      <c r="E208" s="183"/>
      <c r="F208" s="191">
        <v>60403.2</v>
      </c>
      <c r="G208" s="773">
        <f t="shared" si="11"/>
        <v>196.09206619120104</v>
      </c>
      <c r="H208" s="279"/>
    </row>
    <row r="209" spans="1:8" ht="15" customHeight="1">
      <c r="A209" s="169" t="s">
        <v>217</v>
      </c>
      <c r="B209" s="280" t="s">
        <v>83</v>
      </c>
      <c r="C209" s="281" t="s">
        <v>218</v>
      </c>
      <c r="D209" s="191">
        <v>2829.08</v>
      </c>
      <c r="E209" s="183"/>
      <c r="F209" s="191">
        <v>872.03</v>
      </c>
      <c r="G209" s="773">
        <f t="shared" si="11"/>
        <v>30.82380137712613</v>
      </c>
      <c r="H209" s="279"/>
    </row>
    <row r="210" spans="1:8" ht="12" customHeight="1">
      <c r="A210" s="169" t="s">
        <v>219</v>
      </c>
      <c r="B210" s="280" t="s">
        <v>84</v>
      </c>
      <c r="C210" s="281" t="s">
        <v>220</v>
      </c>
      <c r="D210" s="191">
        <v>710.75</v>
      </c>
      <c r="E210" s="183"/>
      <c r="F210" s="191">
        <v>1102.14</v>
      </c>
      <c r="G210" s="773">
        <f t="shared" si="11"/>
        <v>155.06718255364055</v>
      </c>
      <c r="H210" s="279"/>
    </row>
    <row r="211" spans="1:11" s="67" customFormat="1" ht="12.75" customHeight="1">
      <c r="A211" s="169" t="s">
        <v>221</v>
      </c>
      <c r="B211" s="280" t="s">
        <v>85</v>
      </c>
      <c r="C211" s="281" t="s">
        <v>222</v>
      </c>
      <c r="D211" s="191">
        <v>1547.7</v>
      </c>
      <c r="E211" s="183"/>
      <c r="F211" s="191">
        <v>6360.18</v>
      </c>
      <c r="G211" s="773">
        <f t="shared" si="11"/>
        <v>410.94398139174257</v>
      </c>
      <c r="H211" s="279"/>
      <c r="K211" s="78"/>
    </row>
    <row r="212" spans="1:8" ht="11.25" customHeight="1">
      <c r="A212" s="170"/>
      <c r="B212" s="282">
        <v>323</v>
      </c>
      <c r="C212" s="171" t="s">
        <v>404</v>
      </c>
      <c r="D212" s="195">
        <f>SUM(D213:D221)</f>
        <v>87076.51999999999</v>
      </c>
      <c r="E212" s="184">
        <f>SUM(E213:E221)</f>
        <v>0</v>
      </c>
      <c r="F212" s="195">
        <f>SUM(F213:F221)</f>
        <v>165908.20999999996</v>
      </c>
      <c r="G212" s="278">
        <f t="shared" si="11"/>
        <v>190.53151182431267</v>
      </c>
      <c r="H212" s="279"/>
    </row>
    <row r="213" spans="1:8" ht="12" customHeight="1" thickBot="1">
      <c r="A213" s="169" t="s">
        <v>223</v>
      </c>
      <c r="B213" s="280" t="s">
        <v>86</v>
      </c>
      <c r="C213" s="281" t="s">
        <v>144</v>
      </c>
      <c r="D213" s="191">
        <v>3258.82</v>
      </c>
      <c r="E213" s="183"/>
      <c r="F213" s="191">
        <v>9116.98</v>
      </c>
      <c r="G213" s="773">
        <f t="shared" si="11"/>
        <v>279.76322718039046</v>
      </c>
      <c r="H213" s="279"/>
    </row>
    <row r="214" spans="1:11" ht="11.25" customHeight="1" thickBot="1">
      <c r="A214" s="169" t="s">
        <v>224</v>
      </c>
      <c r="B214" s="280" t="s">
        <v>87</v>
      </c>
      <c r="C214" s="281" t="s">
        <v>146</v>
      </c>
      <c r="D214" s="165">
        <v>23361.01</v>
      </c>
      <c r="E214" s="183"/>
      <c r="F214" s="165">
        <v>64396.74</v>
      </c>
      <c r="G214" s="773">
        <f t="shared" si="11"/>
        <v>275.65905754930975</v>
      </c>
      <c r="H214" s="279"/>
      <c r="K214" s="79"/>
    </row>
    <row r="215" spans="1:11" ht="13.5" customHeight="1">
      <c r="A215" s="172" t="s">
        <v>318</v>
      </c>
      <c r="B215" s="280" t="s">
        <v>88</v>
      </c>
      <c r="C215" s="281" t="s">
        <v>148</v>
      </c>
      <c r="D215" s="198">
        <v>7921.83</v>
      </c>
      <c r="E215" s="183"/>
      <c r="F215" s="198">
        <v>4237.69</v>
      </c>
      <c r="G215" s="773">
        <f t="shared" si="11"/>
        <v>53.4938265527031</v>
      </c>
      <c r="H215" s="279"/>
      <c r="K215" s="80"/>
    </row>
    <row r="216" spans="1:8" ht="14.25">
      <c r="A216" s="169" t="s">
        <v>225</v>
      </c>
      <c r="B216" s="280" t="s">
        <v>89</v>
      </c>
      <c r="C216" s="281" t="s">
        <v>150</v>
      </c>
      <c r="D216" s="191">
        <v>20540.91</v>
      </c>
      <c r="E216" s="183"/>
      <c r="F216" s="191">
        <v>28432.37</v>
      </c>
      <c r="G216" s="773">
        <f t="shared" si="11"/>
        <v>138.4182589768418</v>
      </c>
      <c r="H216" s="279"/>
    </row>
    <row r="217" spans="1:8" ht="15" customHeight="1">
      <c r="A217" s="169" t="s">
        <v>226</v>
      </c>
      <c r="B217" s="280" t="s">
        <v>90</v>
      </c>
      <c r="C217" s="281" t="s">
        <v>152</v>
      </c>
      <c r="D217" s="191">
        <v>0</v>
      </c>
      <c r="E217" s="183"/>
      <c r="F217" s="191">
        <v>7077.76</v>
      </c>
      <c r="G217" s="773">
        <v>0</v>
      </c>
      <c r="H217" s="279"/>
    </row>
    <row r="218" spans="1:8" ht="15" customHeight="1">
      <c r="A218" s="169" t="s">
        <v>227</v>
      </c>
      <c r="B218" s="280" t="s">
        <v>91</v>
      </c>
      <c r="C218" s="281" t="s">
        <v>154</v>
      </c>
      <c r="D218" s="194">
        <v>652.51</v>
      </c>
      <c r="E218" s="183"/>
      <c r="F218" s="194">
        <v>10512.39</v>
      </c>
      <c r="G218" s="773">
        <f t="shared" si="11"/>
        <v>1611.0695621523043</v>
      </c>
      <c r="H218" s="279"/>
    </row>
    <row r="219" spans="1:8" ht="14.25">
      <c r="A219" s="169" t="s">
        <v>228</v>
      </c>
      <c r="B219" s="280" t="s">
        <v>92</v>
      </c>
      <c r="C219" s="281" t="s">
        <v>229</v>
      </c>
      <c r="D219" s="191">
        <v>6983.89</v>
      </c>
      <c r="E219" s="186"/>
      <c r="F219" s="191">
        <v>14410.55</v>
      </c>
      <c r="G219" s="773">
        <f t="shared" si="11"/>
        <v>206.33987648717257</v>
      </c>
      <c r="H219" s="279"/>
    </row>
    <row r="220" spans="1:8" ht="14.25">
      <c r="A220" s="169" t="s">
        <v>230</v>
      </c>
      <c r="B220" s="280" t="s">
        <v>93</v>
      </c>
      <c r="C220" s="281" t="s">
        <v>158</v>
      </c>
      <c r="D220" s="191">
        <v>5440.87</v>
      </c>
      <c r="E220" s="186"/>
      <c r="F220" s="191">
        <v>11749.15</v>
      </c>
      <c r="G220" s="773">
        <f t="shared" si="11"/>
        <v>215.94248713900535</v>
      </c>
      <c r="H220" s="279"/>
    </row>
    <row r="221" spans="1:8" ht="14.25">
      <c r="A221" s="169" t="s">
        <v>231</v>
      </c>
      <c r="B221" s="280" t="s">
        <v>94</v>
      </c>
      <c r="C221" s="281" t="s">
        <v>160</v>
      </c>
      <c r="D221" s="191">
        <v>18916.68</v>
      </c>
      <c r="E221" s="186"/>
      <c r="F221" s="191">
        <v>15974.58</v>
      </c>
      <c r="G221" s="773">
        <f t="shared" si="11"/>
        <v>84.44705942057486</v>
      </c>
      <c r="H221" s="279"/>
    </row>
    <row r="222" spans="1:8" ht="24">
      <c r="A222" s="170"/>
      <c r="B222" s="282">
        <v>324</v>
      </c>
      <c r="C222" s="171" t="s">
        <v>163</v>
      </c>
      <c r="D222" s="199">
        <f>D223</f>
        <v>0</v>
      </c>
      <c r="E222" s="188">
        <f>E223</f>
        <v>0</v>
      </c>
      <c r="F222" s="199">
        <f>F223</f>
        <v>0</v>
      </c>
      <c r="G222" s="278">
        <v>0</v>
      </c>
      <c r="H222" s="279"/>
    </row>
    <row r="223" spans="1:8" ht="14.25">
      <c r="A223" s="169" t="s">
        <v>242</v>
      </c>
      <c r="B223" s="280" t="s">
        <v>162</v>
      </c>
      <c r="C223" s="281" t="s">
        <v>243</v>
      </c>
      <c r="D223" s="191">
        <v>0</v>
      </c>
      <c r="E223" s="186">
        <v>0</v>
      </c>
      <c r="F223" s="191">
        <v>0</v>
      </c>
      <c r="G223" s="773">
        <v>0</v>
      </c>
      <c r="H223" s="279"/>
    </row>
    <row r="224" spans="1:8" ht="24">
      <c r="A224" s="170"/>
      <c r="B224" s="282">
        <v>329</v>
      </c>
      <c r="C224" s="171" t="s">
        <v>406</v>
      </c>
      <c r="D224" s="195">
        <f>SUM(D225:D227)</f>
        <v>6257.01</v>
      </c>
      <c r="E224" s="184">
        <f>SUM(E225:E227)</f>
        <v>0</v>
      </c>
      <c r="F224" s="195">
        <f>SUM(F225:F227)</f>
        <v>8825.04</v>
      </c>
      <c r="G224" s="278">
        <f t="shared" si="11"/>
        <v>141.04244679167846</v>
      </c>
      <c r="H224" s="279"/>
    </row>
    <row r="225" spans="1:8" ht="14.25">
      <c r="A225" s="169" t="s">
        <v>232</v>
      </c>
      <c r="B225" s="280" t="s">
        <v>96</v>
      </c>
      <c r="C225" s="281" t="s">
        <v>97</v>
      </c>
      <c r="D225" s="194">
        <v>4763.88</v>
      </c>
      <c r="E225" s="183"/>
      <c r="F225" s="194">
        <v>5425.54</v>
      </c>
      <c r="G225" s="773">
        <f t="shared" si="11"/>
        <v>113.88909880181701</v>
      </c>
      <c r="H225" s="279"/>
    </row>
    <row r="226" spans="1:8" ht="14.25">
      <c r="A226" s="169" t="s">
        <v>246</v>
      </c>
      <c r="B226" s="280" t="s">
        <v>100</v>
      </c>
      <c r="C226" s="281" t="s">
        <v>247</v>
      </c>
      <c r="D226" s="191">
        <v>1493.13</v>
      </c>
      <c r="E226" s="183"/>
      <c r="F226" s="191">
        <v>3399.48</v>
      </c>
      <c r="G226" s="773">
        <f t="shared" si="11"/>
        <v>227.67475035663338</v>
      </c>
      <c r="H226" s="279"/>
    </row>
    <row r="227" spans="1:8" ht="22.5">
      <c r="A227" s="169" t="s">
        <v>233</v>
      </c>
      <c r="B227" s="280" t="s">
        <v>101</v>
      </c>
      <c r="C227" s="281" t="s">
        <v>174</v>
      </c>
      <c r="D227" s="191">
        <v>0</v>
      </c>
      <c r="E227" s="186"/>
      <c r="F227" s="191">
        <v>0.02</v>
      </c>
      <c r="G227" s="773">
        <v>0</v>
      </c>
      <c r="H227" s="279"/>
    </row>
    <row r="228" spans="1:8" ht="14.25">
      <c r="A228" s="170"/>
      <c r="B228" s="282">
        <v>34</v>
      </c>
      <c r="C228" s="261" t="s">
        <v>408</v>
      </c>
      <c r="D228" s="199">
        <f>D229</f>
        <v>0</v>
      </c>
      <c r="E228" s="188">
        <f>E229</f>
        <v>7</v>
      </c>
      <c r="F228" s="199">
        <f>F229</f>
        <v>0.02</v>
      </c>
      <c r="G228" s="278">
        <v>0</v>
      </c>
      <c r="H228" s="279">
        <f>F228/E228*100</f>
        <v>0.2857142857142857</v>
      </c>
    </row>
    <row r="229" spans="1:8" ht="12" customHeight="1">
      <c r="A229" s="170"/>
      <c r="B229" s="280">
        <v>343</v>
      </c>
      <c r="C229" s="262" t="s">
        <v>409</v>
      </c>
      <c r="D229" s="199">
        <f>SUM(D230:D231)</f>
        <v>0</v>
      </c>
      <c r="E229" s="188">
        <f>SUM(E230:E231)</f>
        <v>7</v>
      </c>
      <c r="F229" s="199">
        <f>SUM(F230:F231)</f>
        <v>0.02</v>
      </c>
      <c r="G229" s="278">
        <v>0</v>
      </c>
      <c r="H229" s="279">
        <f>F229/E229*100</f>
        <v>0.2857142857142857</v>
      </c>
    </row>
    <row r="230" spans="1:8" ht="11.25" customHeight="1">
      <c r="A230" s="169" t="s">
        <v>244</v>
      </c>
      <c r="B230" s="280" t="s">
        <v>103</v>
      </c>
      <c r="C230" s="281" t="s">
        <v>245</v>
      </c>
      <c r="D230" s="191">
        <v>0</v>
      </c>
      <c r="E230" s="183">
        <v>7</v>
      </c>
      <c r="F230" s="191">
        <v>0.02</v>
      </c>
      <c r="G230" s="773">
        <v>0</v>
      </c>
      <c r="H230" s="279">
        <f>F230/E230*100</f>
        <v>0.2857142857142857</v>
      </c>
    </row>
    <row r="231" spans="1:8" ht="12.75" customHeight="1">
      <c r="A231" s="169" t="s">
        <v>234</v>
      </c>
      <c r="B231" s="280" t="s">
        <v>105</v>
      </c>
      <c r="C231" s="281" t="s">
        <v>179</v>
      </c>
      <c r="D231" s="191">
        <v>0</v>
      </c>
      <c r="E231" s="183">
        <v>0</v>
      </c>
      <c r="F231" s="191">
        <v>0</v>
      </c>
      <c r="G231" s="773">
        <v>0</v>
      </c>
      <c r="H231" s="279">
        <v>0</v>
      </c>
    </row>
    <row r="232" spans="1:8" ht="24">
      <c r="A232" s="170"/>
      <c r="B232" s="282">
        <v>36</v>
      </c>
      <c r="C232" s="171" t="s">
        <v>426</v>
      </c>
      <c r="D232" s="195">
        <f aca="true" t="shared" si="12" ref="D232:F233">D233</f>
        <v>6395.12</v>
      </c>
      <c r="E232" s="184">
        <f t="shared" si="12"/>
        <v>0</v>
      </c>
      <c r="F232" s="195">
        <f t="shared" si="12"/>
        <v>0</v>
      </c>
      <c r="G232" s="278">
        <f t="shared" si="11"/>
        <v>0</v>
      </c>
      <c r="H232" s="279">
        <v>0</v>
      </c>
    </row>
    <row r="233" spans="1:8" ht="21" customHeight="1">
      <c r="A233" s="170"/>
      <c r="B233" s="282">
        <v>369</v>
      </c>
      <c r="C233" s="171" t="s">
        <v>427</v>
      </c>
      <c r="D233" s="195">
        <f t="shared" si="12"/>
        <v>6395.12</v>
      </c>
      <c r="E233" s="184">
        <f t="shared" si="12"/>
        <v>0</v>
      </c>
      <c r="F233" s="195">
        <f t="shared" si="12"/>
        <v>0</v>
      </c>
      <c r="G233" s="278">
        <f t="shared" si="11"/>
        <v>0</v>
      </c>
      <c r="H233" s="279"/>
    </row>
    <row r="234" spans="1:8" ht="22.5">
      <c r="A234" s="169" t="s">
        <v>320</v>
      </c>
      <c r="B234" s="297">
        <v>3691</v>
      </c>
      <c r="C234" s="298" t="s">
        <v>428</v>
      </c>
      <c r="D234" s="197">
        <v>6395.12</v>
      </c>
      <c r="E234" s="187">
        <v>0</v>
      </c>
      <c r="F234" s="197">
        <v>0</v>
      </c>
      <c r="G234" s="278">
        <f t="shared" si="11"/>
        <v>0</v>
      </c>
      <c r="H234" s="279"/>
    </row>
    <row r="235" spans="1:11" s="231" customFormat="1" ht="12">
      <c r="A235" s="174"/>
      <c r="B235" s="282">
        <v>38</v>
      </c>
      <c r="C235" s="180" t="s">
        <v>410</v>
      </c>
      <c r="D235" s="195">
        <f aca="true" t="shared" si="13" ref="D235:F236">D236</f>
        <v>0</v>
      </c>
      <c r="E235" s="184">
        <v>59725.26</v>
      </c>
      <c r="F235" s="195">
        <f t="shared" si="13"/>
        <v>0</v>
      </c>
      <c r="G235" s="278">
        <v>0</v>
      </c>
      <c r="H235" s="279">
        <f>F235/E235*100</f>
        <v>0</v>
      </c>
      <c r="K235" s="203"/>
    </row>
    <row r="236" spans="1:8" ht="12" customHeight="1">
      <c r="A236" s="174"/>
      <c r="B236" s="282">
        <v>383</v>
      </c>
      <c r="C236" s="180" t="s">
        <v>411</v>
      </c>
      <c r="D236" s="191">
        <f t="shared" si="13"/>
        <v>0</v>
      </c>
      <c r="E236" s="183">
        <f t="shared" si="13"/>
        <v>0</v>
      </c>
      <c r="F236" s="191">
        <f t="shared" si="13"/>
        <v>0</v>
      </c>
      <c r="G236" s="278">
        <v>0</v>
      </c>
      <c r="H236" s="279"/>
    </row>
    <row r="237" spans="1:8" ht="19.5" customHeight="1">
      <c r="A237" s="169" t="s">
        <v>235</v>
      </c>
      <c r="B237" s="280" t="s">
        <v>133</v>
      </c>
      <c r="C237" s="281" t="s">
        <v>236</v>
      </c>
      <c r="D237" s="191">
        <v>0</v>
      </c>
      <c r="E237" s="183"/>
      <c r="F237" s="191">
        <v>0</v>
      </c>
      <c r="G237" s="773">
        <v>0</v>
      </c>
      <c r="H237" s="279"/>
    </row>
    <row r="238" spans="1:8" ht="24" hidden="1">
      <c r="A238" s="170"/>
      <c r="B238" s="282">
        <v>4</v>
      </c>
      <c r="C238" s="180" t="s">
        <v>412</v>
      </c>
      <c r="D238" s="195">
        <f>D239+D242</f>
        <v>0</v>
      </c>
      <c r="E238" s="184">
        <f>E239+E242</f>
        <v>0</v>
      </c>
      <c r="F238" s="195">
        <f>F239+F242</f>
        <v>0</v>
      </c>
      <c r="G238" s="278" t="e">
        <f t="shared" si="11"/>
        <v>#DIV/0!</v>
      </c>
      <c r="H238" s="279" t="e">
        <f>F238/E238*100</f>
        <v>#DIV/0!</v>
      </c>
    </row>
    <row r="239" spans="1:8" ht="36" hidden="1">
      <c r="A239" s="170"/>
      <c r="B239" s="282">
        <v>41</v>
      </c>
      <c r="C239" s="180" t="s">
        <v>413</v>
      </c>
      <c r="D239" s="195">
        <f aca="true" t="shared" si="14" ref="D239:F240">D240</f>
        <v>0</v>
      </c>
      <c r="E239" s="184">
        <f t="shared" si="14"/>
        <v>0</v>
      </c>
      <c r="F239" s="195">
        <f t="shared" si="14"/>
        <v>0</v>
      </c>
      <c r="G239" s="278" t="e">
        <f t="shared" si="11"/>
        <v>#DIV/0!</v>
      </c>
      <c r="H239" s="279" t="e">
        <f>F239/E239*100</f>
        <v>#DIV/0!</v>
      </c>
    </row>
    <row r="240" spans="1:8" ht="14.25" hidden="1">
      <c r="A240" s="170"/>
      <c r="B240" s="282">
        <v>412</v>
      </c>
      <c r="C240" s="180" t="s">
        <v>414</v>
      </c>
      <c r="D240" s="195">
        <f t="shared" si="14"/>
        <v>0</v>
      </c>
      <c r="E240" s="184">
        <f t="shared" si="14"/>
        <v>0</v>
      </c>
      <c r="F240" s="195">
        <f t="shared" si="14"/>
        <v>0</v>
      </c>
      <c r="G240" s="278" t="e">
        <f t="shared" si="11"/>
        <v>#DIV/0!</v>
      </c>
      <c r="H240" s="279" t="e">
        <f>F240/E240*100</f>
        <v>#DIV/0!</v>
      </c>
    </row>
    <row r="241" spans="1:8" ht="12" customHeight="1" hidden="1">
      <c r="A241" s="169" t="s">
        <v>238</v>
      </c>
      <c r="B241" s="280" t="s">
        <v>104</v>
      </c>
      <c r="C241" s="281" t="s">
        <v>181</v>
      </c>
      <c r="D241" s="191">
        <v>0</v>
      </c>
      <c r="E241" s="183">
        <v>0</v>
      </c>
      <c r="F241" s="191"/>
      <c r="G241" s="278" t="e">
        <f t="shared" si="11"/>
        <v>#DIV/0!</v>
      </c>
      <c r="H241" s="279" t="e">
        <f>F241/E241*100</f>
        <v>#DIV/0!</v>
      </c>
    </row>
    <row r="242" spans="1:8" ht="21" customHeight="1" hidden="1">
      <c r="A242" s="170"/>
      <c r="B242" s="282">
        <v>42</v>
      </c>
      <c r="C242" s="263" t="s">
        <v>415</v>
      </c>
      <c r="D242" s="195">
        <f>D243+D248+D250</f>
        <v>0</v>
      </c>
      <c r="E242" s="184">
        <f>E243+E248+E250</f>
        <v>0</v>
      </c>
      <c r="F242" s="195">
        <f>F243+F248+F250</f>
        <v>0</v>
      </c>
      <c r="G242" s="278" t="e">
        <f aca="true" t="shared" si="15" ref="G242:G305">F242/D242*100</f>
        <v>#DIV/0!</v>
      </c>
      <c r="H242" s="279" t="e">
        <f>F242/E242*100</f>
        <v>#DIV/0!</v>
      </c>
    </row>
    <row r="243" spans="1:8" ht="14.25" hidden="1">
      <c r="A243" s="170"/>
      <c r="B243" s="282">
        <v>422</v>
      </c>
      <c r="C243" s="180" t="s">
        <v>417</v>
      </c>
      <c r="D243" s="195">
        <f>SUM(D244:D247)</f>
        <v>0</v>
      </c>
      <c r="E243" s="184">
        <f>SUM(E244:E247)</f>
        <v>0</v>
      </c>
      <c r="F243" s="195">
        <f>SUM(F244:F247)</f>
        <v>0</v>
      </c>
      <c r="G243" s="278" t="e">
        <f t="shared" si="15"/>
        <v>#DIV/0!</v>
      </c>
      <c r="H243" s="279" t="e">
        <f>F243/E243*100</f>
        <v>#DIV/0!</v>
      </c>
    </row>
    <row r="244" spans="1:8" ht="14.25" hidden="1">
      <c r="A244" s="169" t="s">
        <v>237</v>
      </c>
      <c r="B244" s="280" t="s">
        <v>106</v>
      </c>
      <c r="C244" s="281" t="s">
        <v>67</v>
      </c>
      <c r="D244" s="191">
        <v>0</v>
      </c>
      <c r="E244" s="183">
        <v>0</v>
      </c>
      <c r="F244" s="191"/>
      <c r="G244" s="278" t="e">
        <f t="shared" si="15"/>
        <v>#DIV/0!</v>
      </c>
      <c r="H244" s="279" t="e">
        <f>F244/E244*100</f>
        <v>#DIV/0!</v>
      </c>
    </row>
    <row r="245" spans="1:8" ht="14.25" hidden="1">
      <c r="A245" s="169" t="s">
        <v>248</v>
      </c>
      <c r="B245" s="280" t="s">
        <v>107</v>
      </c>
      <c r="C245" s="281" t="s">
        <v>249</v>
      </c>
      <c r="D245" s="191"/>
      <c r="E245" s="183">
        <v>0</v>
      </c>
      <c r="F245" s="191"/>
      <c r="G245" s="278" t="e">
        <f t="shared" si="15"/>
        <v>#DIV/0!</v>
      </c>
      <c r="H245" s="279" t="e">
        <f>F245/E245*100</f>
        <v>#DIV/0!</v>
      </c>
    </row>
    <row r="246" spans="1:11" s="67" customFormat="1" ht="14.25" hidden="1">
      <c r="A246" s="169" t="s">
        <v>239</v>
      </c>
      <c r="B246" s="280" t="s">
        <v>108</v>
      </c>
      <c r="C246" s="281" t="s">
        <v>240</v>
      </c>
      <c r="D246" s="191"/>
      <c r="E246" s="183">
        <v>0</v>
      </c>
      <c r="F246" s="191"/>
      <c r="G246" s="278" t="e">
        <f t="shared" si="15"/>
        <v>#DIV/0!</v>
      </c>
      <c r="H246" s="279" t="e">
        <f>F246/E246*100</f>
        <v>#DIV/0!</v>
      </c>
      <c r="K246" s="78"/>
    </row>
    <row r="247" spans="1:8" ht="14.25" hidden="1">
      <c r="A247" s="169"/>
      <c r="B247" s="280">
        <v>4225</v>
      </c>
      <c r="C247" s="281" t="s">
        <v>429</v>
      </c>
      <c r="D247" s="191"/>
      <c r="E247" s="183">
        <v>0</v>
      </c>
      <c r="F247" s="191"/>
      <c r="G247" s="278" t="e">
        <f t="shared" si="15"/>
        <v>#DIV/0!</v>
      </c>
      <c r="H247" s="279" t="e">
        <f>F247/E247*100</f>
        <v>#DIV/0!</v>
      </c>
    </row>
    <row r="248" spans="1:8" ht="12" customHeight="1" hidden="1">
      <c r="A248" s="170"/>
      <c r="B248" s="282">
        <v>423</v>
      </c>
      <c r="C248" s="171" t="s">
        <v>419</v>
      </c>
      <c r="D248" s="195">
        <f>D249</f>
        <v>0</v>
      </c>
      <c r="E248" s="184">
        <f>E249</f>
        <v>0</v>
      </c>
      <c r="F248" s="195">
        <f>F249</f>
        <v>0</v>
      </c>
      <c r="G248" s="278" t="e">
        <f t="shared" si="15"/>
        <v>#DIV/0!</v>
      </c>
      <c r="H248" s="279" t="e">
        <f>F248/E248*100</f>
        <v>#DIV/0!</v>
      </c>
    </row>
    <row r="249" spans="1:11" s="67" customFormat="1" ht="11.25" customHeight="1" hidden="1">
      <c r="A249" s="169" t="s">
        <v>250</v>
      </c>
      <c r="B249" s="280" t="s">
        <v>110</v>
      </c>
      <c r="C249" s="281" t="s">
        <v>61</v>
      </c>
      <c r="D249" s="191">
        <v>0</v>
      </c>
      <c r="E249" s="183">
        <v>0</v>
      </c>
      <c r="F249" s="191"/>
      <c r="G249" s="278" t="e">
        <f t="shared" si="15"/>
        <v>#DIV/0!</v>
      </c>
      <c r="H249" s="279" t="e">
        <f>F249/E249*100</f>
        <v>#DIV/0!</v>
      </c>
      <c r="K249" s="78"/>
    </row>
    <row r="250" spans="1:8" ht="12" customHeight="1" hidden="1">
      <c r="A250" s="170"/>
      <c r="B250" s="282">
        <v>426</v>
      </c>
      <c r="C250" s="171" t="s">
        <v>420</v>
      </c>
      <c r="D250" s="195">
        <f>D251</f>
        <v>0</v>
      </c>
      <c r="E250" s="184">
        <f>E251</f>
        <v>0</v>
      </c>
      <c r="F250" s="195">
        <f>F251</f>
        <v>0</v>
      </c>
      <c r="G250" s="278" t="e">
        <f t="shared" si="15"/>
        <v>#DIV/0!</v>
      </c>
      <c r="H250" s="279" t="e">
        <f>F250/E250*100</f>
        <v>#DIV/0!</v>
      </c>
    </row>
    <row r="251" spans="1:8" ht="12.75" customHeight="1" hidden="1">
      <c r="A251" s="169" t="s">
        <v>241</v>
      </c>
      <c r="B251" s="280" t="s">
        <v>111</v>
      </c>
      <c r="C251" s="281" t="s">
        <v>201</v>
      </c>
      <c r="D251" s="191">
        <v>0</v>
      </c>
      <c r="E251" s="183">
        <v>0</v>
      </c>
      <c r="F251" s="191"/>
      <c r="G251" s="278" t="e">
        <f t="shared" si="15"/>
        <v>#DIV/0!</v>
      </c>
      <c r="H251" s="279" t="e">
        <f>F251/E251*100</f>
        <v>#DIV/0!</v>
      </c>
    </row>
    <row r="252" spans="1:8" ht="14.25">
      <c r="A252" s="232" t="s">
        <v>11</v>
      </c>
      <c r="B252" s="291" t="s">
        <v>430</v>
      </c>
      <c r="C252" s="236" t="s">
        <v>332</v>
      </c>
      <c r="D252" s="237">
        <f>D253+D298</f>
        <v>113394.76000000001</v>
      </c>
      <c r="E252" s="238">
        <f>E253+E298</f>
        <v>358796.03</v>
      </c>
      <c r="F252" s="237">
        <f>F253+F298</f>
        <v>238672.43</v>
      </c>
      <c r="G252" s="292">
        <f t="shared" si="15"/>
        <v>210.47924083970014</v>
      </c>
      <c r="H252" s="293">
        <f>F252/E252*100</f>
        <v>66.52036534517953</v>
      </c>
    </row>
    <row r="253" spans="1:8" ht="14.25">
      <c r="A253" s="168"/>
      <c r="B253" s="178">
        <v>3</v>
      </c>
      <c r="C253" s="180" t="s">
        <v>396</v>
      </c>
      <c r="D253" s="192">
        <f>D254+D264+D293+D291</f>
        <v>111205.66</v>
      </c>
      <c r="E253" s="189">
        <f>E254+E264+E293</f>
        <v>301075.64</v>
      </c>
      <c r="F253" s="192">
        <f>F254+F264+F293</f>
        <v>236881.97999999998</v>
      </c>
      <c r="G253" s="278">
        <f t="shared" si="15"/>
        <v>213.01252112527362</v>
      </c>
      <c r="H253" s="279">
        <f>F253/E253*100</f>
        <v>78.67856064343165</v>
      </c>
    </row>
    <row r="254" spans="1:8" ht="14.25">
      <c r="A254" s="168"/>
      <c r="B254" s="178">
        <v>31</v>
      </c>
      <c r="C254" s="180" t="s">
        <v>397</v>
      </c>
      <c r="D254" s="192">
        <f>D255+D259+D261</f>
        <v>75301.09</v>
      </c>
      <c r="E254" s="189">
        <v>243947.41</v>
      </c>
      <c r="F254" s="192">
        <f>F255+F259+F261</f>
        <v>175746.69999999998</v>
      </c>
      <c r="G254" s="278">
        <f t="shared" si="15"/>
        <v>233.39197347608115</v>
      </c>
      <c r="H254" s="279">
        <f>F254/E254*100</f>
        <v>72.04286366475462</v>
      </c>
    </row>
    <row r="255" spans="1:8" ht="12.75" customHeight="1">
      <c r="A255" s="168"/>
      <c r="B255" s="178">
        <v>311</v>
      </c>
      <c r="C255" s="180" t="s">
        <v>398</v>
      </c>
      <c r="D255" s="192">
        <f>SUM(D256:D258)</f>
        <v>66790.41</v>
      </c>
      <c r="E255" s="189">
        <f>SUM(E256:E258)</f>
        <v>0</v>
      </c>
      <c r="F255" s="192">
        <f>SUM(F256:F258)</f>
        <v>153361.93</v>
      </c>
      <c r="G255" s="278">
        <f t="shared" si="15"/>
        <v>229.61669197718652</v>
      </c>
      <c r="H255" s="279"/>
    </row>
    <row r="256" spans="1:11" s="67" customFormat="1" ht="14.25">
      <c r="A256" s="169" t="s">
        <v>253</v>
      </c>
      <c r="B256" s="288" t="s">
        <v>70</v>
      </c>
      <c r="C256" s="281" t="s">
        <v>114</v>
      </c>
      <c r="D256" s="191">
        <v>66790.41</v>
      </c>
      <c r="E256" s="190"/>
      <c r="F256" s="191">
        <v>148765.08</v>
      </c>
      <c r="G256" s="773">
        <f t="shared" si="15"/>
        <v>222.73419192964977</v>
      </c>
      <c r="H256" s="279"/>
      <c r="K256" s="78"/>
    </row>
    <row r="257" spans="1:8" s="28" customFormat="1" ht="11.25" customHeight="1">
      <c r="A257" s="173"/>
      <c r="B257" s="280">
        <v>3113</v>
      </c>
      <c r="C257" s="281" t="s">
        <v>116</v>
      </c>
      <c r="D257" s="191">
        <v>0</v>
      </c>
      <c r="E257" s="186"/>
      <c r="F257" s="191">
        <v>3639.12</v>
      </c>
      <c r="G257" s="773">
        <v>0</v>
      </c>
      <c r="H257" s="279"/>
    </row>
    <row r="258" spans="1:8" ht="13.5" customHeight="1">
      <c r="A258" s="173"/>
      <c r="B258" s="280">
        <v>3114</v>
      </c>
      <c r="C258" s="299" t="s">
        <v>252</v>
      </c>
      <c r="D258" s="191">
        <v>0</v>
      </c>
      <c r="E258" s="186"/>
      <c r="F258" s="191">
        <v>957.73</v>
      </c>
      <c r="G258" s="773">
        <v>0</v>
      </c>
      <c r="H258" s="279"/>
    </row>
    <row r="259" spans="1:8" ht="14.25">
      <c r="A259" s="170"/>
      <c r="B259" s="282">
        <v>312</v>
      </c>
      <c r="C259" s="171" t="s">
        <v>74</v>
      </c>
      <c r="D259" s="199">
        <f>D260</f>
        <v>0</v>
      </c>
      <c r="E259" s="188">
        <f>E260</f>
        <v>0</v>
      </c>
      <c r="F259" s="199">
        <f>F260</f>
        <v>1296.81</v>
      </c>
      <c r="G259" s="278">
        <v>0</v>
      </c>
      <c r="H259" s="279"/>
    </row>
    <row r="260" spans="1:8" ht="14.25">
      <c r="A260" s="169" t="s">
        <v>431</v>
      </c>
      <c r="B260" s="288">
        <v>3121</v>
      </c>
      <c r="C260" s="281" t="s">
        <v>432</v>
      </c>
      <c r="D260" s="191">
        <v>0</v>
      </c>
      <c r="E260" s="186"/>
      <c r="F260" s="191">
        <v>1296.81</v>
      </c>
      <c r="G260" s="773">
        <v>0</v>
      </c>
      <c r="H260" s="279"/>
    </row>
    <row r="261" spans="1:8" ht="14.25">
      <c r="A261" s="170"/>
      <c r="B261" s="179">
        <v>313</v>
      </c>
      <c r="C261" s="171" t="s">
        <v>399</v>
      </c>
      <c r="D261" s="199">
        <f>D262+D263</f>
        <v>8510.68</v>
      </c>
      <c r="E261" s="188">
        <f>E262+E263</f>
        <v>0</v>
      </c>
      <c r="F261" s="199">
        <f>F262+F263</f>
        <v>21087.96</v>
      </c>
      <c r="G261" s="278">
        <f t="shared" si="15"/>
        <v>247.78231586665225</v>
      </c>
      <c r="H261" s="279"/>
    </row>
    <row r="262" spans="1:8" ht="12.75" customHeight="1">
      <c r="A262" s="169" t="s">
        <v>254</v>
      </c>
      <c r="B262" s="280" t="s">
        <v>75</v>
      </c>
      <c r="C262" s="281" t="s">
        <v>255</v>
      </c>
      <c r="D262" s="197">
        <v>8484.16</v>
      </c>
      <c r="E262" s="186"/>
      <c r="F262" s="197">
        <v>21087.96</v>
      </c>
      <c r="G262" s="773">
        <f t="shared" si="15"/>
        <v>248.55684004073476</v>
      </c>
      <c r="H262" s="279"/>
    </row>
    <row r="263" spans="1:8" ht="22.5">
      <c r="A263" s="169" t="s">
        <v>256</v>
      </c>
      <c r="B263" s="280" t="s">
        <v>76</v>
      </c>
      <c r="C263" s="289" t="s">
        <v>433</v>
      </c>
      <c r="D263" s="191">
        <v>26.52</v>
      </c>
      <c r="E263" s="186">
        <v>0</v>
      </c>
      <c r="F263" s="191">
        <v>0</v>
      </c>
      <c r="G263" s="278">
        <f t="shared" si="15"/>
        <v>0</v>
      </c>
      <c r="H263" s="279"/>
    </row>
    <row r="264" spans="1:8" ht="14.25">
      <c r="A264" s="170"/>
      <c r="B264" s="282">
        <v>32</v>
      </c>
      <c r="C264" s="277" t="s">
        <v>401</v>
      </c>
      <c r="D264" s="199">
        <f>D265+D269+D275+D284+D286</f>
        <v>34495.79</v>
      </c>
      <c r="E264" s="188">
        <v>53688.23</v>
      </c>
      <c r="F264" s="199">
        <f>F265+F269+F275+F284+F286</f>
        <v>58913.93</v>
      </c>
      <c r="G264" s="278">
        <f t="shared" si="15"/>
        <v>170.785855317417</v>
      </c>
      <c r="H264" s="279">
        <f>F264/E264*100</f>
        <v>109.73341829298526</v>
      </c>
    </row>
    <row r="265" spans="1:8" ht="14.25">
      <c r="A265" s="170"/>
      <c r="B265" s="282">
        <v>321</v>
      </c>
      <c r="C265" s="171" t="s">
        <v>402</v>
      </c>
      <c r="D265" s="199">
        <f>SUM(D266:D268)</f>
        <v>4435.94</v>
      </c>
      <c r="E265" s="188">
        <f>SUM(E266:E268)</f>
        <v>0</v>
      </c>
      <c r="F265" s="199">
        <f>SUM(F266:F268)</f>
        <v>7643.780000000001</v>
      </c>
      <c r="G265" s="278">
        <f t="shared" si="15"/>
        <v>172.31477432066262</v>
      </c>
      <c r="H265" s="279"/>
    </row>
    <row r="266" spans="1:8" ht="14.25">
      <c r="A266" s="169" t="s">
        <v>258</v>
      </c>
      <c r="B266" s="280" t="s">
        <v>77</v>
      </c>
      <c r="C266" s="281" t="s">
        <v>123</v>
      </c>
      <c r="D266" s="191">
        <v>1106.4</v>
      </c>
      <c r="E266" s="186"/>
      <c r="F266" s="191">
        <v>1275.27</v>
      </c>
      <c r="G266" s="773">
        <f t="shared" si="15"/>
        <v>115.26301518438177</v>
      </c>
      <c r="H266" s="279"/>
    </row>
    <row r="267" spans="1:8" ht="18" customHeight="1">
      <c r="A267" s="169" t="s">
        <v>259</v>
      </c>
      <c r="B267" s="280" t="s">
        <v>78</v>
      </c>
      <c r="C267" s="281" t="s">
        <v>125</v>
      </c>
      <c r="D267" s="191">
        <v>2665.66</v>
      </c>
      <c r="E267" s="186"/>
      <c r="F267" s="191">
        <v>3168.51</v>
      </c>
      <c r="G267" s="773">
        <f t="shared" si="15"/>
        <v>118.86399615854988</v>
      </c>
      <c r="H267" s="279"/>
    </row>
    <row r="268" spans="1:8" ht="14.25">
      <c r="A268" s="169" t="s">
        <v>287</v>
      </c>
      <c r="B268" s="280" t="s">
        <v>79</v>
      </c>
      <c r="C268" s="281" t="s">
        <v>127</v>
      </c>
      <c r="D268" s="191">
        <v>663.88</v>
      </c>
      <c r="E268" s="186"/>
      <c r="F268" s="191">
        <v>3200</v>
      </c>
      <c r="G268" s="773">
        <f t="shared" si="15"/>
        <v>482.0148219557751</v>
      </c>
      <c r="H268" s="279"/>
    </row>
    <row r="269" spans="1:8" ht="14.25">
      <c r="A269" s="170"/>
      <c r="B269" s="282">
        <v>322</v>
      </c>
      <c r="C269" s="171" t="s">
        <v>403</v>
      </c>
      <c r="D269" s="199">
        <f>SUM(D270:D274)</f>
        <v>10622.109999999999</v>
      </c>
      <c r="E269" s="188">
        <f>SUM(E270:E274)</f>
        <v>0</v>
      </c>
      <c r="F269" s="199">
        <f>SUM(F270:F274)</f>
        <v>21678.8</v>
      </c>
      <c r="G269" s="278">
        <f t="shared" si="15"/>
        <v>204.09127753337145</v>
      </c>
      <c r="H269" s="279"/>
    </row>
    <row r="270" spans="1:8" ht="14.25">
      <c r="A270" s="169" t="s">
        <v>260</v>
      </c>
      <c r="B270" s="280" t="s">
        <v>80</v>
      </c>
      <c r="C270" s="281" t="s">
        <v>214</v>
      </c>
      <c r="D270" s="191">
        <v>8425.88</v>
      </c>
      <c r="E270" s="186"/>
      <c r="F270" s="191">
        <v>3686.13</v>
      </c>
      <c r="G270" s="773">
        <f t="shared" si="15"/>
        <v>43.747715372162915</v>
      </c>
      <c r="H270" s="279"/>
    </row>
    <row r="271" spans="1:8" ht="14.25">
      <c r="A271" s="169" t="s">
        <v>261</v>
      </c>
      <c r="B271" s="280" t="s">
        <v>81</v>
      </c>
      <c r="C271" s="281" t="s">
        <v>131</v>
      </c>
      <c r="D271" s="191">
        <v>2013.24</v>
      </c>
      <c r="E271" s="183"/>
      <c r="F271" s="191">
        <v>17816.87</v>
      </c>
      <c r="G271" s="773">
        <f t="shared" si="15"/>
        <v>884.9848999622499</v>
      </c>
      <c r="H271" s="279"/>
    </row>
    <row r="272" spans="1:8" ht="14.25">
      <c r="A272" s="169" t="s">
        <v>262</v>
      </c>
      <c r="B272" s="280" t="s">
        <v>82</v>
      </c>
      <c r="C272" s="281" t="s">
        <v>136</v>
      </c>
      <c r="D272" s="191">
        <v>64.25</v>
      </c>
      <c r="E272" s="183"/>
      <c r="F272" s="191">
        <v>0</v>
      </c>
      <c r="G272" s="773">
        <f t="shared" si="15"/>
        <v>0</v>
      </c>
      <c r="H272" s="279"/>
    </row>
    <row r="273" spans="1:8" ht="22.5">
      <c r="A273" s="169" t="s">
        <v>264</v>
      </c>
      <c r="B273" s="280">
        <v>3224</v>
      </c>
      <c r="C273" s="281" t="s">
        <v>434</v>
      </c>
      <c r="D273" s="191">
        <v>118.74</v>
      </c>
      <c r="E273" s="183"/>
      <c r="F273" s="191">
        <v>0</v>
      </c>
      <c r="G273" s="773">
        <f t="shared" si="15"/>
        <v>0</v>
      </c>
      <c r="H273" s="279"/>
    </row>
    <row r="274" spans="1:8" ht="14.25">
      <c r="A274" s="169" t="s">
        <v>263</v>
      </c>
      <c r="B274" s="280" t="s">
        <v>84</v>
      </c>
      <c r="C274" s="281" t="s">
        <v>140</v>
      </c>
      <c r="D274" s="191">
        <v>0</v>
      </c>
      <c r="E274" s="183"/>
      <c r="F274" s="191">
        <v>175.8</v>
      </c>
      <c r="G274" s="773">
        <v>0</v>
      </c>
      <c r="H274" s="279"/>
    </row>
    <row r="275" spans="1:8" ht="14.25">
      <c r="A275" s="170"/>
      <c r="B275" s="282">
        <v>323</v>
      </c>
      <c r="C275" s="171" t="s">
        <v>404</v>
      </c>
      <c r="D275" s="184">
        <f>SUM(D276:D283)</f>
        <v>18323.059999999998</v>
      </c>
      <c r="E275" s="184">
        <f>SUM(E276:E283)</f>
        <v>0</v>
      </c>
      <c r="F275" s="184">
        <f>SUM(F276:F283)</f>
        <v>29115.149999999998</v>
      </c>
      <c r="G275" s="278">
        <f t="shared" si="15"/>
        <v>158.8989502845049</v>
      </c>
      <c r="H275" s="279"/>
    </row>
    <row r="276" spans="1:8" ht="14.25">
      <c r="A276" s="175" t="s">
        <v>266</v>
      </c>
      <c r="B276" s="288" t="s">
        <v>86</v>
      </c>
      <c r="C276" s="289" t="s">
        <v>144</v>
      </c>
      <c r="D276" s="194">
        <v>27.74</v>
      </c>
      <c r="E276" s="186"/>
      <c r="F276" s="194">
        <v>0</v>
      </c>
      <c r="G276" s="773">
        <f t="shared" si="15"/>
        <v>0</v>
      </c>
      <c r="H276" s="279"/>
    </row>
    <row r="277" spans="1:8" ht="15" customHeight="1">
      <c r="A277" s="175" t="s">
        <v>267</v>
      </c>
      <c r="B277" s="288">
        <v>3232</v>
      </c>
      <c r="C277" s="289" t="s">
        <v>146</v>
      </c>
      <c r="D277" s="194">
        <v>0</v>
      </c>
      <c r="E277" s="186"/>
      <c r="F277" s="194">
        <v>0</v>
      </c>
      <c r="G277" s="773">
        <v>0</v>
      </c>
      <c r="H277" s="279"/>
    </row>
    <row r="278" spans="1:8" ht="14.25">
      <c r="A278" s="175" t="s">
        <v>269</v>
      </c>
      <c r="B278" s="288" t="s">
        <v>88</v>
      </c>
      <c r="C278" s="289" t="s">
        <v>148</v>
      </c>
      <c r="D278" s="194">
        <v>929.06</v>
      </c>
      <c r="E278" s="186"/>
      <c r="F278" s="194">
        <v>1697.1</v>
      </c>
      <c r="G278" s="773">
        <f t="shared" si="15"/>
        <v>182.66850364884937</v>
      </c>
      <c r="H278" s="279"/>
    </row>
    <row r="279" spans="1:8" ht="14.25">
      <c r="A279" s="175" t="s">
        <v>270</v>
      </c>
      <c r="B279" s="288" t="s">
        <v>90</v>
      </c>
      <c r="C279" s="289" t="s">
        <v>152</v>
      </c>
      <c r="D279" s="194">
        <v>53.09</v>
      </c>
      <c r="E279" s="186"/>
      <c r="F279" s="194">
        <v>262.5</v>
      </c>
      <c r="G279" s="773">
        <f t="shared" si="15"/>
        <v>494.4433980033905</v>
      </c>
      <c r="H279" s="279"/>
    </row>
    <row r="280" spans="1:8" ht="14.25">
      <c r="A280" s="175" t="s">
        <v>271</v>
      </c>
      <c r="B280" s="288" t="s">
        <v>91</v>
      </c>
      <c r="C280" s="289" t="s">
        <v>154</v>
      </c>
      <c r="D280" s="194">
        <v>11440.71</v>
      </c>
      <c r="E280" s="186"/>
      <c r="F280" s="194">
        <v>13200</v>
      </c>
      <c r="G280" s="773">
        <f t="shared" si="15"/>
        <v>115.37745472090457</v>
      </c>
      <c r="H280" s="279"/>
    </row>
    <row r="281" spans="1:8" ht="14.25">
      <c r="A281" s="175" t="s">
        <v>272</v>
      </c>
      <c r="B281" s="288" t="s">
        <v>92</v>
      </c>
      <c r="C281" s="289" t="s">
        <v>156</v>
      </c>
      <c r="D281" s="194">
        <v>3672.81</v>
      </c>
      <c r="E281" s="186"/>
      <c r="F281" s="194">
        <v>12580.25</v>
      </c>
      <c r="G281" s="773">
        <f t="shared" si="15"/>
        <v>342.5238441411345</v>
      </c>
      <c r="H281" s="279"/>
    </row>
    <row r="282" spans="1:8" ht="14.25">
      <c r="A282" s="175" t="s">
        <v>273</v>
      </c>
      <c r="B282" s="288" t="s">
        <v>93</v>
      </c>
      <c r="C282" s="289" t="s">
        <v>158</v>
      </c>
      <c r="D282" s="194">
        <v>1864.36</v>
      </c>
      <c r="E282" s="186"/>
      <c r="F282" s="194">
        <v>1325.3</v>
      </c>
      <c r="G282" s="773">
        <f t="shared" si="15"/>
        <v>71.08605634105001</v>
      </c>
      <c r="H282" s="279"/>
    </row>
    <row r="283" spans="1:8" ht="14.25">
      <c r="A283" s="175" t="s">
        <v>321</v>
      </c>
      <c r="B283" s="288">
        <v>3239</v>
      </c>
      <c r="C283" s="289" t="s">
        <v>435</v>
      </c>
      <c r="D283" s="194">
        <v>335.29</v>
      </c>
      <c r="E283" s="186"/>
      <c r="F283" s="194">
        <v>50</v>
      </c>
      <c r="G283" s="773">
        <f t="shared" si="15"/>
        <v>14.912463837275194</v>
      </c>
      <c r="H283" s="279"/>
    </row>
    <row r="284" spans="1:8" ht="24">
      <c r="A284" s="176"/>
      <c r="B284" s="179">
        <v>324</v>
      </c>
      <c r="C284" s="177" t="s">
        <v>163</v>
      </c>
      <c r="D284" s="188">
        <f>D285</f>
        <v>0</v>
      </c>
      <c r="E284" s="188">
        <f>E285</f>
        <v>0</v>
      </c>
      <c r="F284" s="188">
        <f>F285</f>
        <v>307.9</v>
      </c>
      <c r="G284" s="278">
        <v>0</v>
      </c>
      <c r="H284" s="279"/>
    </row>
    <row r="285" spans="1:8" ht="22.5">
      <c r="A285" s="175" t="s">
        <v>274</v>
      </c>
      <c r="B285" s="288">
        <v>3241</v>
      </c>
      <c r="C285" s="289" t="s">
        <v>275</v>
      </c>
      <c r="D285" s="194">
        <v>0</v>
      </c>
      <c r="E285" s="186"/>
      <c r="F285" s="194">
        <v>307.9</v>
      </c>
      <c r="G285" s="773">
        <v>0</v>
      </c>
      <c r="H285" s="279"/>
    </row>
    <row r="286" spans="1:11" s="403" customFormat="1" ht="24">
      <c r="A286" s="397"/>
      <c r="B286" s="398">
        <v>329</v>
      </c>
      <c r="C286" s="399" t="s">
        <v>406</v>
      </c>
      <c r="D286" s="400">
        <f>SUM(D287:D290)</f>
        <v>1114.68</v>
      </c>
      <c r="E286" s="400">
        <f>SUM(E287:E290)</f>
        <v>0</v>
      </c>
      <c r="F286" s="400">
        <f>SUM(F287:F290)</f>
        <v>168.3</v>
      </c>
      <c r="G286" s="401">
        <f t="shared" si="15"/>
        <v>15.098503606416191</v>
      </c>
      <c r="H286" s="402"/>
      <c r="K286" s="404"/>
    </row>
    <row r="287" spans="1:8" ht="14.25">
      <c r="A287" s="169"/>
      <c r="B287" s="280">
        <v>3293</v>
      </c>
      <c r="C287" s="281" t="s">
        <v>336</v>
      </c>
      <c r="D287" s="191">
        <v>0</v>
      </c>
      <c r="E287" s="183"/>
      <c r="F287" s="183">
        <v>168.3</v>
      </c>
      <c r="G287" s="773">
        <v>0</v>
      </c>
      <c r="H287" s="279"/>
    </row>
    <row r="288" spans="1:8" ht="14.25">
      <c r="A288" s="169"/>
      <c r="B288" s="280">
        <v>3296</v>
      </c>
      <c r="C288" s="281" t="s">
        <v>407</v>
      </c>
      <c r="D288" s="191">
        <v>895.88</v>
      </c>
      <c r="E288" s="183"/>
      <c r="F288" s="183">
        <v>0</v>
      </c>
      <c r="G288" s="773">
        <f t="shared" si="15"/>
        <v>0</v>
      </c>
      <c r="H288" s="279"/>
    </row>
    <row r="289" spans="1:8" ht="14.25" hidden="1">
      <c r="A289" s="169" t="s">
        <v>276</v>
      </c>
      <c r="B289" s="280" t="s">
        <v>100</v>
      </c>
      <c r="C289" s="281" t="s">
        <v>247</v>
      </c>
      <c r="D289" s="191">
        <v>0</v>
      </c>
      <c r="E289" s="183"/>
      <c r="F289" s="183">
        <v>0</v>
      </c>
      <c r="G289" s="773" t="e">
        <f t="shared" si="15"/>
        <v>#DIV/0!</v>
      </c>
      <c r="H289" s="279"/>
    </row>
    <row r="290" spans="1:8" ht="14.25">
      <c r="A290" s="169" t="s">
        <v>277</v>
      </c>
      <c r="B290" s="280" t="s">
        <v>101</v>
      </c>
      <c r="C290" s="281" t="s">
        <v>278</v>
      </c>
      <c r="D290" s="191">
        <v>218.8</v>
      </c>
      <c r="E290" s="183"/>
      <c r="F290" s="183">
        <v>0</v>
      </c>
      <c r="G290" s="773">
        <f t="shared" si="15"/>
        <v>0</v>
      </c>
      <c r="H290" s="279"/>
    </row>
    <row r="291" spans="1:11" s="62" customFormat="1" ht="14.25">
      <c r="A291" s="170"/>
      <c r="B291" s="282">
        <v>34</v>
      </c>
      <c r="C291" s="295"/>
      <c r="D291" s="184">
        <f>D292</f>
        <v>602.17</v>
      </c>
      <c r="E291" s="184">
        <f>E292</f>
        <v>0</v>
      </c>
      <c r="F291" s="184">
        <f>F292</f>
        <v>0</v>
      </c>
      <c r="G291" s="278">
        <f t="shared" si="15"/>
        <v>0</v>
      </c>
      <c r="H291" s="279">
        <v>0</v>
      </c>
      <c r="K291" s="78"/>
    </row>
    <row r="292" spans="1:8" ht="21.75" customHeight="1">
      <c r="A292" s="169"/>
      <c r="B292" s="280" t="s">
        <v>103</v>
      </c>
      <c r="C292" s="281" t="s">
        <v>245</v>
      </c>
      <c r="D292" s="183">
        <v>602.17</v>
      </c>
      <c r="E292" s="183">
        <v>0</v>
      </c>
      <c r="F292" s="183">
        <v>0</v>
      </c>
      <c r="G292" s="773">
        <f t="shared" si="15"/>
        <v>0</v>
      </c>
      <c r="H292" s="279"/>
    </row>
    <row r="293" spans="1:8" ht="14.25">
      <c r="A293" s="170"/>
      <c r="B293" s="282">
        <v>38</v>
      </c>
      <c r="C293" s="171" t="s">
        <v>410</v>
      </c>
      <c r="D293" s="184">
        <f>D294+D296</f>
        <v>806.61</v>
      </c>
      <c r="E293" s="184">
        <v>3440</v>
      </c>
      <c r="F293" s="184">
        <f>F294+F296</f>
        <v>2221.35</v>
      </c>
      <c r="G293" s="278">
        <f t="shared" si="15"/>
        <v>275.39331275337526</v>
      </c>
      <c r="H293" s="279">
        <f>F293/E293*100</f>
        <v>64.57412790697674</v>
      </c>
    </row>
    <row r="294" spans="1:8" ht="14.25">
      <c r="A294" s="169"/>
      <c r="B294" s="280">
        <v>381</v>
      </c>
      <c r="C294" s="171" t="s">
        <v>436</v>
      </c>
      <c r="D294" s="184">
        <f>D295</f>
        <v>806.61</v>
      </c>
      <c r="E294" s="184">
        <f>E295</f>
        <v>0</v>
      </c>
      <c r="F294" s="184">
        <f>F295</f>
        <v>2221.35</v>
      </c>
      <c r="G294" s="773">
        <f t="shared" si="15"/>
        <v>275.39331275337526</v>
      </c>
      <c r="H294" s="279"/>
    </row>
    <row r="295" spans="1:8" ht="14.25">
      <c r="A295" s="169" t="s">
        <v>279</v>
      </c>
      <c r="B295" s="280" t="s">
        <v>280</v>
      </c>
      <c r="C295" s="281" t="s">
        <v>281</v>
      </c>
      <c r="D295" s="191">
        <v>806.61</v>
      </c>
      <c r="E295" s="183"/>
      <c r="F295" s="183">
        <v>2221.35</v>
      </c>
      <c r="G295" s="773">
        <f t="shared" si="15"/>
        <v>275.39331275337526</v>
      </c>
      <c r="H295" s="279"/>
    </row>
    <row r="296" spans="1:8" ht="14.25" hidden="1">
      <c r="A296" s="169"/>
      <c r="B296" s="282">
        <v>382</v>
      </c>
      <c r="C296" s="177" t="s">
        <v>437</v>
      </c>
      <c r="D296" s="184">
        <f>D297</f>
        <v>0</v>
      </c>
      <c r="E296" s="184">
        <f>E297</f>
        <v>0</v>
      </c>
      <c r="F296" s="184">
        <f>F297</f>
        <v>0</v>
      </c>
      <c r="G296" s="278" t="e">
        <f t="shared" si="15"/>
        <v>#DIV/0!</v>
      </c>
      <c r="H296" s="279" t="e">
        <f>F296/E296*100</f>
        <v>#DIV/0!</v>
      </c>
    </row>
    <row r="297" spans="1:8" ht="22.5" hidden="1">
      <c r="A297" s="169" t="s">
        <v>282</v>
      </c>
      <c r="B297" s="280" t="s">
        <v>283</v>
      </c>
      <c r="C297" s="281" t="s">
        <v>284</v>
      </c>
      <c r="D297" s="191">
        <v>0</v>
      </c>
      <c r="E297" s="183">
        <v>0</v>
      </c>
      <c r="F297" s="183">
        <v>0</v>
      </c>
      <c r="G297" s="278" t="e">
        <f t="shared" si="15"/>
        <v>#DIV/0!</v>
      </c>
      <c r="H297" s="279" t="e">
        <f>F297/E297*100</f>
        <v>#DIV/0!</v>
      </c>
    </row>
    <row r="298" spans="1:8" ht="30" customHeight="1">
      <c r="A298" s="397"/>
      <c r="B298" s="398">
        <v>4</v>
      </c>
      <c r="C298" s="171" t="s">
        <v>412</v>
      </c>
      <c r="D298" s="184">
        <f>D299+D302</f>
        <v>2189.1</v>
      </c>
      <c r="E298" s="184">
        <f>E299+E302</f>
        <v>57720.39</v>
      </c>
      <c r="F298" s="184">
        <f>F299+F302</f>
        <v>1790.45</v>
      </c>
      <c r="G298" s="401">
        <f t="shared" si="15"/>
        <v>81.7893198117948</v>
      </c>
      <c r="H298" s="279">
        <f>F298/E298*100</f>
        <v>3.1019367679255114</v>
      </c>
    </row>
    <row r="299" spans="1:8" ht="30" customHeight="1" hidden="1">
      <c r="A299" s="397"/>
      <c r="B299" s="398">
        <v>41</v>
      </c>
      <c r="C299" s="171" t="s">
        <v>413</v>
      </c>
      <c r="D299" s="184">
        <f aca="true" t="shared" si="16" ref="D299:F300">D300</f>
        <v>0</v>
      </c>
      <c r="E299" s="184">
        <f t="shared" si="16"/>
        <v>0</v>
      </c>
      <c r="F299" s="184">
        <f t="shared" si="16"/>
        <v>0</v>
      </c>
      <c r="G299" s="401" t="e">
        <f t="shared" si="15"/>
        <v>#DIV/0!</v>
      </c>
      <c r="H299" s="279" t="e">
        <f>F299/E299*100</f>
        <v>#DIV/0!</v>
      </c>
    </row>
    <row r="300" spans="1:11" ht="14.25" hidden="1">
      <c r="A300" s="170"/>
      <c r="B300" s="282">
        <v>412</v>
      </c>
      <c r="C300" s="171" t="s">
        <v>414</v>
      </c>
      <c r="D300" s="184">
        <f t="shared" si="16"/>
        <v>0</v>
      </c>
      <c r="E300" s="184">
        <f t="shared" si="16"/>
        <v>0</v>
      </c>
      <c r="F300" s="184">
        <f t="shared" si="16"/>
        <v>0</v>
      </c>
      <c r="G300" s="278" t="e">
        <f t="shared" si="15"/>
        <v>#DIV/0!</v>
      </c>
      <c r="H300" s="279"/>
      <c r="K300" s="737"/>
    </row>
    <row r="301" spans="1:8" ht="14.25" hidden="1">
      <c r="A301" s="169" t="s">
        <v>292</v>
      </c>
      <c r="B301" s="280" t="s">
        <v>104</v>
      </c>
      <c r="C301" s="281" t="s">
        <v>181</v>
      </c>
      <c r="D301" s="191">
        <v>0</v>
      </c>
      <c r="E301" s="183">
        <v>0</v>
      </c>
      <c r="F301" s="183">
        <v>0</v>
      </c>
      <c r="G301" s="278" t="e">
        <f t="shared" si="15"/>
        <v>#DIV/0!</v>
      </c>
      <c r="H301" s="279"/>
    </row>
    <row r="302" spans="1:8" ht="24">
      <c r="A302" s="170"/>
      <c r="B302" s="282">
        <v>42</v>
      </c>
      <c r="C302" s="261" t="s">
        <v>415</v>
      </c>
      <c r="D302" s="184">
        <f>D303+D305+D309</f>
        <v>2189.1</v>
      </c>
      <c r="E302" s="184">
        <v>57720.39</v>
      </c>
      <c r="F302" s="184">
        <f>F303+F305+F309</f>
        <v>1790.45</v>
      </c>
      <c r="G302" s="278">
        <f t="shared" si="15"/>
        <v>81.7893198117948</v>
      </c>
      <c r="H302" s="279">
        <f>F302/E302*100</f>
        <v>3.1019367679255114</v>
      </c>
    </row>
    <row r="303" spans="1:8" ht="14.25">
      <c r="A303" s="170"/>
      <c r="B303" s="282">
        <v>421</v>
      </c>
      <c r="C303" s="171" t="s">
        <v>416</v>
      </c>
      <c r="D303" s="184">
        <f>D304</f>
        <v>0</v>
      </c>
      <c r="E303" s="184">
        <f>E304</f>
        <v>0</v>
      </c>
      <c r="F303" s="184">
        <f>F304</f>
        <v>0</v>
      </c>
      <c r="G303" s="278">
        <v>0</v>
      </c>
      <c r="H303" s="279"/>
    </row>
    <row r="304" spans="1:8" ht="14.25">
      <c r="A304" s="169" t="s">
        <v>438</v>
      </c>
      <c r="B304" s="280">
        <v>4212</v>
      </c>
      <c r="C304" s="281" t="s">
        <v>337</v>
      </c>
      <c r="D304" s="191">
        <v>0</v>
      </c>
      <c r="E304" s="183"/>
      <c r="F304" s="183">
        <v>0</v>
      </c>
      <c r="G304" s="773">
        <v>0</v>
      </c>
      <c r="H304" s="279"/>
    </row>
    <row r="305" spans="1:8" ht="14.25">
      <c r="A305" s="170"/>
      <c r="B305" s="282">
        <v>422</v>
      </c>
      <c r="C305" s="171" t="s">
        <v>417</v>
      </c>
      <c r="D305" s="184">
        <f>SUM(D306:D308)</f>
        <v>2189.1</v>
      </c>
      <c r="E305" s="184">
        <f>SUM(E306:E308)</f>
        <v>0</v>
      </c>
      <c r="F305" s="184">
        <f>SUM(F306:F308)</f>
        <v>1790.45</v>
      </c>
      <c r="G305" s="278">
        <f t="shared" si="15"/>
        <v>81.7893198117948</v>
      </c>
      <c r="H305" s="279"/>
    </row>
    <row r="306" spans="1:8" ht="14.25">
      <c r="A306" s="169" t="s">
        <v>291</v>
      </c>
      <c r="B306" s="280" t="s">
        <v>106</v>
      </c>
      <c r="C306" s="281" t="s">
        <v>67</v>
      </c>
      <c r="D306" s="191">
        <v>2189.1</v>
      </c>
      <c r="E306" s="183"/>
      <c r="F306" s="183">
        <v>1790.45</v>
      </c>
      <c r="G306" s="773">
        <f>F306/D306*100</f>
        <v>81.7893198117948</v>
      </c>
      <c r="H306" s="279"/>
    </row>
    <row r="307" spans="1:8" ht="14.25" hidden="1">
      <c r="A307" s="169" t="s">
        <v>293</v>
      </c>
      <c r="B307" s="280" t="s">
        <v>106</v>
      </c>
      <c r="C307" s="281" t="s">
        <v>294</v>
      </c>
      <c r="D307" s="191">
        <v>0</v>
      </c>
      <c r="E307" s="183">
        <v>0</v>
      </c>
      <c r="F307" s="183">
        <v>0</v>
      </c>
      <c r="G307" s="278" t="e">
        <f>F307/D307*100</f>
        <v>#DIV/0!</v>
      </c>
      <c r="H307" s="279"/>
    </row>
    <row r="308" spans="1:8" ht="14.25" hidden="1">
      <c r="A308" s="169" t="s">
        <v>285</v>
      </c>
      <c r="B308" s="280" t="s">
        <v>108</v>
      </c>
      <c r="C308" s="281" t="s">
        <v>286</v>
      </c>
      <c r="D308" s="191">
        <v>0</v>
      </c>
      <c r="E308" s="183">
        <v>0</v>
      </c>
      <c r="F308" s="183">
        <v>0</v>
      </c>
      <c r="G308" s="278" t="e">
        <f>F308/D308*100</f>
        <v>#DIV/0!</v>
      </c>
      <c r="H308" s="279"/>
    </row>
    <row r="309" spans="1:8" ht="15.75" customHeight="1" hidden="1">
      <c r="A309" s="170"/>
      <c r="B309" s="282">
        <v>426</v>
      </c>
      <c r="C309" s="171" t="s">
        <v>420</v>
      </c>
      <c r="D309" s="184">
        <f>D310</f>
        <v>0</v>
      </c>
      <c r="E309" s="184">
        <f>E310</f>
        <v>0</v>
      </c>
      <c r="F309" s="184">
        <f>F310</f>
        <v>0</v>
      </c>
      <c r="G309" s="278" t="e">
        <f>F309/D309*100</f>
        <v>#DIV/0!</v>
      </c>
      <c r="H309" s="279" t="e">
        <f aca="true" t="shared" si="17" ref="H309:H325">F309/E309*100</f>
        <v>#DIV/0!</v>
      </c>
    </row>
    <row r="310" spans="1:8" ht="14.25" hidden="1">
      <c r="A310" s="169" t="s">
        <v>289</v>
      </c>
      <c r="B310" s="280" t="s">
        <v>111</v>
      </c>
      <c r="C310" s="281" t="s">
        <v>290</v>
      </c>
      <c r="D310" s="191">
        <v>0</v>
      </c>
      <c r="E310" s="183">
        <v>0</v>
      </c>
      <c r="F310" s="183">
        <v>0</v>
      </c>
      <c r="G310" s="278" t="e">
        <f>F310/D310*100</f>
        <v>#DIV/0!</v>
      </c>
      <c r="H310" s="279" t="e">
        <f t="shared" si="17"/>
        <v>#DIV/0!</v>
      </c>
    </row>
    <row r="311" spans="1:8" ht="48">
      <c r="A311" s="232" t="s">
        <v>11</v>
      </c>
      <c r="B311" s="291" t="s">
        <v>439</v>
      </c>
      <c r="C311" s="236" t="s">
        <v>440</v>
      </c>
      <c r="D311" s="237">
        <f>D312+D316</f>
        <v>0</v>
      </c>
      <c r="E311" s="239">
        <f>E312+E316</f>
        <v>29801.239999999998</v>
      </c>
      <c r="F311" s="239">
        <f>F312+F316</f>
        <v>29967.92</v>
      </c>
      <c r="G311" s="405">
        <v>0</v>
      </c>
      <c r="H311" s="293">
        <f t="shared" si="17"/>
        <v>100.55930558594206</v>
      </c>
    </row>
    <row r="312" spans="1:8" ht="14.25">
      <c r="A312" s="168"/>
      <c r="B312" s="178">
        <v>3</v>
      </c>
      <c r="C312" s="277" t="s">
        <v>441</v>
      </c>
      <c r="D312" s="192">
        <f aca="true" t="shared" si="18" ref="D312:F314">D313</f>
        <v>0</v>
      </c>
      <c r="E312" s="182">
        <f t="shared" si="18"/>
        <v>28354.6</v>
      </c>
      <c r="F312" s="182">
        <f t="shared" si="18"/>
        <v>29967.92</v>
      </c>
      <c r="G312" s="278">
        <v>0</v>
      </c>
      <c r="H312" s="279">
        <f t="shared" si="17"/>
        <v>105.68979989137566</v>
      </c>
    </row>
    <row r="313" spans="1:8" ht="14.25">
      <c r="A313" s="168"/>
      <c r="B313" s="178">
        <v>32</v>
      </c>
      <c r="C313" s="277" t="s">
        <v>401</v>
      </c>
      <c r="D313" s="192">
        <f t="shared" si="18"/>
        <v>0</v>
      </c>
      <c r="E313" s="182">
        <v>28354.6</v>
      </c>
      <c r="F313" s="182">
        <f t="shared" si="18"/>
        <v>29967.92</v>
      </c>
      <c r="G313" s="278">
        <v>0</v>
      </c>
      <c r="H313" s="279">
        <f t="shared" si="17"/>
        <v>105.68979989137566</v>
      </c>
    </row>
    <row r="314" spans="1:8" ht="14.25">
      <c r="A314" s="168"/>
      <c r="B314" s="178">
        <v>323</v>
      </c>
      <c r="C314" s="277" t="s">
        <v>442</v>
      </c>
      <c r="D314" s="192">
        <f t="shared" si="18"/>
        <v>0</v>
      </c>
      <c r="E314" s="182">
        <f t="shared" si="18"/>
        <v>0</v>
      </c>
      <c r="F314" s="182">
        <f t="shared" si="18"/>
        <v>29967.92</v>
      </c>
      <c r="G314" s="278">
        <v>0</v>
      </c>
      <c r="H314" s="279"/>
    </row>
    <row r="315" spans="1:8" ht="22.5">
      <c r="A315" s="169" t="s">
        <v>296</v>
      </c>
      <c r="B315" s="280" t="s">
        <v>87</v>
      </c>
      <c r="C315" s="281" t="s">
        <v>268</v>
      </c>
      <c r="D315" s="191">
        <v>0</v>
      </c>
      <c r="E315" s="183"/>
      <c r="F315" s="183">
        <v>29967.92</v>
      </c>
      <c r="G315" s="774">
        <v>0</v>
      </c>
      <c r="H315" s="279"/>
    </row>
    <row r="316" spans="1:8" ht="24">
      <c r="A316" s="169"/>
      <c r="B316" s="282">
        <v>4</v>
      </c>
      <c r="C316" s="171" t="s">
        <v>412</v>
      </c>
      <c r="D316" s="199">
        <f>D317</f>
        <v>0</v>
      </c>
      <c r="E316" s="188">
        <f>E317</f>
        <v>1446.64</v>
      </c>
      <c r="F316" s="188">
        <f>F317</f>
        <v>0</v>
      </c>
      <c r="G316" s="401">
        <v>0</v>
      </c>
      <c r="H316" s="279">
        <f t="shared" si="17"/>
        <v>0</v>
      </c>
    </row>
    <row r="317" spans="1:8" ht="24">
      <c r="A317" s="170"/>
      <c r="B317" s="282">
        <v>42</v>
      </c>
      <c r="C317" s="261" t="s">
        <v>415</v>
      </c>
      <c r="D317" s="199">
        <f>D318+D324</f>
        <v>0</v>
      </c>
      <c r="E317" s="188">
        <v>1446.64</v>
      </c>
      <c r="F317" s="188">
        <f>F318+F324</f>
        <v>0</v>
      </c>
      <c r="G317" s="278">
        <v>0</v>
      </c>
      <c r="H317" s="279">
        <f t="shared" si="17"/>
        <v>0</v>
      </c>
    </row>
    <row r="318" spans="1:8" ht="14.25">
      <c r="A318" s="170"/>
      <c r="B318" s="282">
        <v>422</v>
      </c>
      <c r="C318" s="171" t="s">
        <v>417</v>
      </c>
      <c r="D318" s="199">
        <f>SUM(D319:D321)</f>
        <v>0</v>
      </c>
      <c r="E318" s="188">
        <f>SUM(E319:E321)</f>
        <v>0</v>
      </c>
      <c r="F318" s="188">
        <f>SUM(F319:F321)</f>
        <v>0</v>
      </c>
      <c r="G318" s="278">
        <v>0</v>
      </c>
      <c r="H318" s="279"/>
    </row>
    <row r="319" spans="1:8" ht="14.25">
      <c r="A319" s="169" t="s">
        <v>301</v>
      </c>
      <c r="B319" s="280" t="s">
        <v>106</v>
      </c>
      <c r="C319" s="281" t="s">
        <v>67</v>
      </c>
      <c r="D319" s="191"/>
      <c r="E319" s="183">
        <v>0</v>
      </c>
      <c r="F319" s="183"/>
      <c r="G319" s="773">
        <v>0</v>
      </c>
      <c r="H319" s="279">
        <v>0</v>
      </c>
    </row>
    <row r="320" spans="1:8" ht="14.25">
      <c r="A320" s="169" t="s">
        <v>300</v>
      </c>
      <c r="B320" s="280">
        <v>4223</v>
      </c>
      <c r="C320" s="281" t="s">
        <v>249</v>
      </c>
      <c r="D320" s="191">
        <v>0</v>
      </c>
      <c r="E320" s="183"/>
      <c r="F320" s="183">
        <v>0</v>
      </c>
      <c r="G320" s="773">
        <v>0</v>
      </c>
      <c r="H320" s="279"/>
    </row>
    <row r="321" spans="1:8" ht="14.25">
      <c r="A321" s="169" t="s">
        <v>297</v>
      </c>
      <c r="B321" s="280" t="s">
        <v>108</v>
      </c>
      <c r="C321" s="281" t="s">
        <v>64</v>
      </c>
      <c r="D321" s="191"/>
      <c r="E321" s="183"/>
      <c r="F321" s="183"/>
      <c r="G321" s="773">
        <v>0</v>
      </c>
      <c r="H321" s="279">
        <v>0</v>
      </c>
    </row>
    <row r="322" spans="1:8" ht="24" hidden="1">
      <c r="A322" s="169"/>
      <c r="B322" s="282">
        <v>426</v>
      </c>
      <c r="C322" s="171" t="s">
        <v>420</v>
      </c>
      <c r="D322" s="195">
        <f>D323</f>
        <v>0</v>
      </c>
      <c r="E322" s="184">
        <f>E323</f>
        <v>0</v>
      </c>
      <c r="F322" s="184">
        <f>F323</f>
        <v>0</v>
      </c>
      <c r="G322" s="278" t="e">
        <f>F322/D322*100</f>
        <v>#DIV/0!</v>
      </c>
      <c r="H322" s="279" t="e">
        <f t="shared" si="17"/>
        <v>#DIV/0!</v>
      </c>
    </row>
    <row r="323" spans="1:8" ht="14.25" hidden="1">
      <c r="A323" s="173"/>
      <c r="B323" s="280" t="s">
        <v>111</v>
      </c>
      <c r="C323" s="281" t="s">
        <v>290</v>
      </c>
      <c r="D323" s="191"/>
      <c r="E323" s="183">
        <v>0</v>
      </c>
      <c r="F323" s="183"/>
      <c r="G323" s="278" t="e">
        <f>F323/D323*100</f>
        <v>#DIV/0!</v>
      </c>
      <c r="H323" s="279" t="e">
        <f t="shared" si="17"/>
        <v>#DIV/0!</v>
      </c>
    </row>
    <row r="324" spans="1:8" ht="14.25" hidden="1">
      <c r="A324" s="248"/>
      <c r="B324" s="300">
        <v>423</v>
      </c>
      <c r="C324" s="264" t="s">
        <v>419</v>
      </c>
      <c r="D324" s="249">
        <f>D325</f>
        <v>0</v>
      </c>
      <c r="E324" s="250">
        <f>E325</f>
        <v>0</v>
      </c>
      <c r="F324" s="250">
        <f>F325</f>
        <v>0</v>
      </c>
      <c r="G324" s="301" t="e">
        <f>F324/D324*100</f>
        <v>#DIV/0!</v>
      </c>
      <c r="H324" s="302" t="e">
        <f t="shared" si="17"/>
        <v>#DIV/0!</v>
      </c>
    </row>
    <row r="325" spans="1:8" ht="22.5" hidden="1">
      <c r="A325" s="169" t="s">
        <v>298</v>
      </c>
      <c r="B325" s="280" t="s">
        <v>110</v>
      </c>
      <c r="C325" s="260" t="s">
        <v>61</v>
      </c>
      <c r="D325" s="191"/>
      <c r="E325" s="191">
        <v>0</v>
      </c>
      <c r="F325" s="191"/>
      <c r="G325" s="278" t="e">
        <f>F325/D325*100</f>
        <v>#DIV/0!</v>
      </c>
      <c r="H325" s="303" t="e">
        <f t="shared" si="17"/>
        <v>#DIV/0!</v>
      </c>
    </row>
    <row r="354" spans="4:6" ht="14.25">
      <c r="D354" s="70">
        <f>D88+D311+D252+D188+D115</f>
        <v>2752513.5600000005</v>
      </c>
      <c r="E354" s="70">
        <f>E88+E311+E252+E188+E183+E115</f>
        <v>3551555.28</v>
      </c>
      <c r="F354" s="70">
        <f>F88+F311+F252+F188+F115</f>
        <v>2916356.58</v>
      </c>
    </row>
    <row r="355" ht="14.25">
      <c r="E355" s="81">
        <v>3551555.28</v>
      </c>
    </row>
    <row r="356" ht="14.25">
      <c r="E356" s="83">
        <f>E354-E355</f>
        <v>0</v>
      </c>
    </row>
  </sheetData>
  <sheetProtection/>
  <protectedRanges>
    <protectedRange sqref="C316 C110 C298 C165 C238" name="Range1"/>
    <protectedRange sqref="C317 C111 C302 C169 C242" name="Range1_1"/>
    <protectedRange sqref="C318 C112 C305 C172 C243" name="Range1_2"/>
    <protectedRange sqref="C324" name="Range1_3"/>
    <protectedRange sqref="C325" name="Range1_4"/>
    <protectedRange sqref="C98:C99 C269 C131 C205 C186" name="Range1_5"/>
    <protectedRange sqref="C95" name="Range1_6"/>
    <protectedRange sqref="C101" name="Range1_7"/>
    <protectedRange sqref="C309 C322" name="Range1_8"/>
    <protectedRange sqref="C303" name="Range1_9"/>
    <protectedRange sqref="C300 C167 C240" name="Range1_10"/>
    <protectedRange sqref="C299 C166 C239" name="Range1_11"/>
    <protectedRange sqref="C294 C108" name="Range1_12"/>
    <protectedRange sqref="C296" name="Range1_13"/>
    <protectedRange sqref="C293 C107" name="Range1_14"/>
    <protectedRange sqref="C255 C118 C191 C91" name="Range1_15"/>
    <protectedRange sqref="C253:C254 C116:C117 C189:C190 C184 C90" name="Range1_16"/>
    <protectedRange sqref="C259 C121 C195" name="Range1_17"/>
    <protectedRange sqref="C261 C123 C197 C93" name="Range1_18"/>
    <protectedRange sqref="C275 C138 C212" name="Range1_19"/>
    <protectedRange sqref="C284 C222" name="Range1_20"/>
    <protectedRange sqref="C286 C150 C224" name="Range1_21"/>
    <protectedRange sqref="C265 C127 C201 C96" name="Range1_22"/>
    <protectedRange sqref="C181 C250" name="Range1_23"/>
    <protectedRange sqref="C179 C248" name="Range1_24"/>
    <protectedRange sqref="C170" name="Range1_25"/>
    <protectedRange sqref="C159 C229" name="Range1_26"/>
    <protectedRange sqref="C158 C228" name="Range1_27"/>
    <protectedRange sqref="C162 C235" name="Range1_28"/>
    <protectedRange sqref="C163 C236" name="Range1_29"/>
    <protectedRange sqref="C232" name="Range1_30"/>
    <protectedRange sqref="C233" name="Range1_31"/>
    <protectedRange sqref="D33:D36 E35:F36" name="Range1_33"/>
    <protectedRange sqref="D38:F39" name="Range1_1_2"/>
    <protectedRange sqref="D26:F27 D17:F18" name="Range1_2_2"/>
    <protectedRange sqref="D45:F46 D64:F65 D59:F60" name="Range1_5_2"/>
    <protectedRange sqref="D24" name="Range1_6_2"/>
    <protectedRange sqref="F24" name="Range1_8_2"/>
    <protectedRange sqref="D66" name="Range1_9_2"/>
    <protectedRange sqref="D14" name="Range1_10_2"/>
    <protectedRange sqref="D15:D16 D19 E16:F16 D25:F25" name="Range1_11_2"/>
    <protectedRange sqref="F14" name="Range1_12_2"/>
    <protectedRange sqref="F15 F19" name="Range1_13_2"/>
    <protectedRange sqref="D40" name="Range1_14_2"/>
    <protectedRange sqref="F40" name="Range1_15_2"/>
    <protectedRange sqref="D52" name="Range1_16_2"/>
    <protectedRange sqref="F52" name="Range1_17_2"/>
    <protectedRange sqref="D54" name="Range1_18_2"/>
    <protectedRange sqref="F54" name="Range1_19_2"/>
    <protectedRange sqref="D57" name="Range1_20_2"/>
    <protectedRange sqref="F57" name="Range1_21_2"/>
    <protectedRange sqref="D37" name="Range1_22_2"/>
    <protectedRange sqref="F37" name="Range1_23_2"/>
    <protectedRange sqref="D80 D82:F85" name="Range1_24_2"/>
  </protectedRanges>
  <mergeCells count="4">
    <mergeCell ref="A1:H1"/>
    <mergeCell ref="C2:F2"/>
    <mergeCell ref="A3:H3"/>
    <mergeCell ref="A85:H85"/>
  </mergeCells>
  <conditionalFormatting sqref="D14:D19">
    <cfRule type="cellIs" priority="4" dxfId="0" operator="lessThan">
      <formula>-0.001</formula>
    </cfRule>
  </conditionalFormatting>
  <conditionalFormatting sqref="D24">
    <cfRule type="cellIs" priority="20" dxfId="0" operator="lessThan">
      <formula>-0.001</formula>
    </cfRule>
  </conditionalFormatting>
  <conditionalFormatting sqref="D33:D40">
    <cfRule type="cellIs" priority="7" dxfId="0" operator="lessThan">
      <formula>-0.001</formula>
    </cfRule>
  </conditionalFormatting>
  <conditionalFormatting sqref="D52">
    <cfRule type="cellIs" priority="13" dxfId="0" operator="lessThan">
      <formula>-0.001</formula>
    </cfRule>
  </conditionalFormatting>
  <conditionalFormatting sqref="D54">
    <cfRule type="cellIs" priority="11" dxfId="0" operator="lessThan">
      <formula>-0.001</formula>
    </cfRule>
  </conditionalFormatting>
  <conditionalFormatting sqref="D57">
    <cfRule type="cellIs" priority="9" dxfId="0" operator="lessThan">
      <formula>-0.001</formula>
    </cfRule>
  </conditionalFormatting>
  <conditionalFormatting sqref="D64:D66">
    <cfRule type="cellIs" priority="18" dxfId="0" operator="lessThan">
      <formula>-0.001</formula>
    </cfRule>
  </conditionalFormatting>
  <conditionalFormatting sqref="D80 D82:F84">
    <cfRule type="cellIs" priority="5" dxfId="0" operator="lessThan">
      <formula>-0.001</formula>
    </cfRule>
  </conditionalFormatting>
  <conditionalFormatting sqref="D25:F27">
    <cfRule type="cellIs" priority="1" dxfId="0" operator="lessThan">
      <formula>-0.001</formula>
    </cfRule>
  </conditionalFormatting>
  <conditionalFormatting sqref="D45:F46">
    <cfRule type="cellIs" priority="27" dxfId="0" operator="lessThan">
      <formula>-0.001</formula>
    </cfRule>
  </conditionalFormatting>
  <conditionalFormatting sqref="D59:F60">
    <cfRule type="cellIs" priority="23" dxfId="0" operator="lessThan">
      <formula>-0.001</formula>
    </cfRule>
  </conditionalFormatting>
  <conditionalFormatting sqref="E17:E18">
    <cfRule type="cellIs" priority="3" dxfId="0" operator="lessThan">
      <formula>-0.001</formula>
    </cfRule>
  </conditionalFormatting>
  <conditionalFormatting sqref="E16:F16">
    <cfRule type="cellIs" priority="32" dxfId="0" operator="lessThan">
      <formula>-0.001</formula>
    </cfRule>
  </conditionalFormatting>
  <conditionalFormatting sqref="E35:F36">
    <cfRule type="cellIs" priority="26" dxfId="0" operator="lessThan">
      <formula>-0.001</formula>
    </cfRule>
  </conditionalFormatting>
  <conditionalFormatting sqref="E38:F39">
    <cfRule type="cellIs" priority="25" dxfId="0" operator="lessThan">
      <formula>-0.001</formula>
    </cfRule>
  </conditionalFormatting>
  <conditionalFormatting sqref="E64:F65">
    <cfRule type="cellIs" priority="21" dxfId="0" operator="lessThan">
      <formula>-0.001</formula>
    </cfRule>
  </conditionalFormatting>
  <conditionalFormatting sqref="F14:F15">
    <cfRule type="cellIs" priority="16" dxfId="0" operator="lessThan">
      <formula>-0.001</formula>
    </cfRule>
  </conditionalFormatting>
  <conditionalFormatting sqref="F17:F19">
    <cfRule type="cellIs" priority="2" dxfId="0" operator="lessThan">
      <formula>-0.001</formula>
    </cfRule>
  </conditionalFormatting>
  <conditionalFormatting sqref="F24">
    <cfRule type="cellIs" priority="19" dxfId="0" operator="lessThan">
      <formula>-0.001</formula>
    </cfRule>
  </conditionalFormatting>
  <conditionalFormatting sqref="F37">
    <cfRule type="cellIs" priority="6" dxfId="0" operator="lessThan">
      <formula>-0.001</formula>
    </cfRule>
  </conditionalFormatting>
  <conditionalFormatting sqref="F40">
    <cfRule type="cellIs" priority="14" dxfId="0" operator="lessThan">
      <formula>-0.001</formula>
    </cfRule>
  </conditionalFormatting>
  <conditionalFormatting sqref="F52">
    <cfRule type="cellIs" priority="12" dxfId="0" operator="lessThan">
      <formula>-0.001</formula>
    </cfRule>
  </conditionalFormatting>
  <conditionalFormatting sqref="F54">
    <cfRule type="cellIs" priority="10" dxfId="0" operator="lessThan">
      <formula>-0.001</formula>
    </cfRule>
  </conditionalFormatting>
  <conditionalFormatting sqref="F57">
    <cfRule type="cellIs" priority="8" dxfId="0" operator="lessThan">
      <formula>-0.001</formula>
    </cfRule>
  </conditionalFormatting>
  <printOptions/>
  <pageMargins left="0.393700787401575" right="0.196850393700787" top="0.393700787401575" bottom="0.639763779527559" header="0.393700787401575" footer="0.393700787401575"/>
  <pageSetup horizontalDpi="300" verticalDpi="300" orientation="portrait" paperSize="9" scale="60" r:id="rId1"/>
  <headerFooter alignWithMargins="0">
    <oddFooter>&amp;L&amp;"Arial,Regular"&amp;8 LC147RP-IRP &amp;C&amp;"Arial,Regular"&amp;8Stranica &amp;P od &amp;N &amp;R&amp;"Arial,Regular"&amp;8 *Obrada LC*</oddFooter>
  </headerFooter>
  <rowBreaks count="5" manualBreakCount="5">
    <brk id="62" max="7" man="1"/>
    <brk id="130" max="7" man="1"/>
    <brk id="187" max="7" man="1"/>
    <brk id="268" max="7" man="1"/>
    <brk id="32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36">
      <selection activeCell="R43" sqref="R43"/>
    </sheetView>
  </sheetViews>
  <sheetFormatPr defaultColWidth="9.140625" defaultRowHeight="15"/>
  <cols>
    <col min="1" max="1" width="7.421875" style="94" bestFit="1" customWidth="1"/>
    <col min="2" max="2" width="8.421875" style="94" bestFit="1" customWidth="1"/>
    <col min="3" max="3" width="5.421875" style="94" bestFit="1" customWidth="1"/>
    <col min="4" max="4" width="39.421875" style="94" customWidth="1"/>
    <col min="5" max="5" width="17.7109375" style="528" hidden="1" customWidth="1"/>
    <col min="6" max="6" width="18.8515625" style="528" hidden="1" customWidth="1"/>
    <col min="7" max="7" width="18.28125" style="528" customWidth="1"/>
    <col min="8" max="8" width="18.140625" style="394" customWidth="1"/>
    <col min="9" max="9" width="10.00390625" style="94" hidden="1" customWidth="1"/>
    <col min="10" max="10" width="9.140625" style="94" hidden="1" customWidth="1"/>
    <col min="11" max="11" width="11.57421875" style="394" hidden="1" customWidth="1"/>
    <col min="12" max="12" width="9.00390625" style="394" hidden="1" customWidth="1"/>
    <col min="13" max="15" width="8.8515625" style="534" customWidth="1"/>
    <col min="16" max="16" width="12.28125" style="94" customWidth="1"/>
    <col min="17" max="16384" width="8.8515625" style="94" customWidth="1"/>
  </cols>
  <sheetData>
    <row r="1" spans="1:8" ht="42" customHeight="1">
      <c r="A1" s="816" t="s">
        <v>462</v>
      </c>
      <c r="B1" s="816"/>
      <c r="C1" s="816"/>
      <c r="D1" s="816"/>
      <c r="E1" s="816"/>
      <c r="F1" s="816"/>
      <c r="G1" s="816"/>
      <c r="H1" s="816"/>
    </row>
    <row r="2" spans="1:7" ht="18" customHeight="1">
      <c r="A2" s="95"/>
      <c r="B2" s="95"/>
      <c r="C2" s="95"/>
      <c r="D2" s="95"/>
      <c r="E2" s="501"/>
      <c r="F2" s="501"/>
      <c r="G2" s="501"/>
    </row>
    <row r="3" spans="1:7" ht="15" customHeight="1">
      <c r="A3" s="816" t="s">
        <v>345</v>
      </c>
      <c r="B3" s="816"/>
      <c r="C3" s="816"/>
      <c r="D3" s="816"/>
      <c r="E3" s="816"/>
      <c r="F3" s="816"/>
      <c r="G3" s="816"/>
    </row>
    <row r="4" spans="1:7" ht="17.25">
      <c r="A4" s="95"/>
      <c r="B4" s="95"/>
      <c r="C4" s="95"/>
      <c r="D4" s="95"/>
      <c r="E4" s="501"/>
      <c r="F4" s="502"/>
      <c r="G4" s="502"/>
    </row>
    <row r="5" spans="1:7" ht="18" customHeight="1">
      <c r="A5" s="816" t="s">
        <v>463</v>
      </c>
      <c r="B5" s="816"/>
      <c r="C5" s="816"/>
      <c r="D5" s="816"/>
      <c r="E5" s="816"/>
      <c r="F5" s="816"/>
      <c r="G5" s="816"/>
    </row>
    <row r="6" spans="1:7" ht="17.25">
      <c r="A6" s="95"/>
      <c r="B6" s="95"/>
      <c r="C6" s="95"/>
      <c r="D6" s="95"/>
      <c r="E6" s="501"/>
      <c r="F6" s="502"/>
      <c r="G6" s="502"/>
    </row>
    <row r="7" spans="1:7" ht="15" customHeight="1">
      <c r="A7" s="816" t="s">
        <v>350</v>
      </c>
      <c r="B7" s="816"/>
      <c r="C7" s="816"/>
      <c r="D7" s="816"/>
      <c r="E7" s="816"/>
      <c r="F7" s="816"/>
      <c r="G7" s="816"/>
    </row>
    <row r="8" spans="1:7" ht="17.25">
      <c r="A8" s="95"/>
      <c r="B8" s="95"/>
      <c r="C8" s="95"/>
      <c r="D8" s="95"/>
      <c r="E8" s="501"/>
      <c r="F8" s="502"/>
      <c r="G8" s="502"/>
    </row>
    <row r="9" spans="1:10" ht="26.25">
      <c r="A9" s="503" t="s">
        <v>464</v>
      </c>
      <c r="B9" s="504" t="s">
        <v>465</v>
      </c>
      <c r="C9" s="504" t="s">
        <v>331</v>
      </c>
      <c r="D9" s="504" t="s">
        <v>466</v>
      </c>
      <c r="E9" s="505" t="s">
        <v>467</v>
      </c>
      <c r="F9" s="505" t="s">
        <v>468</v>
      </c>
      <c r="G9" s="505" t="s">
        <v>469</v>
      </c>
      <c r="H9" s="546"/>
      <c r="J9" s="506">
        <f>E16+E23+E29</f>
        <v>2602670</v>
      </c>
    </row>
    <row r="10" spans="1:8" ht="15.75" customHeight="1">
      <c r="A10" s="507">
        <v>6</v>
      </c>
      <c r="B10" s="507"/>
      <c r="C10" s="507"/>
      <c r="D10" s="507" t="s">
        <v>449</v>
      </c>
      <c r="E10" s="508">
        <f>E11+E13+E15+E18+E21</f>
        <v>3043834</v>
      </c>
      <c r="F10" s="508">
        <f>F11+F13+F15+F18+F21</f>
        <v>119708</v>
      </c>
      <c r="G10" s="508">
        <f>G11+G13+G15+G18+G21</f>
        <v>3163542</v>
      </c>
      <c r="H10" s="546"/>
    </row>
    <row r="11" spans="1:15" s="509" customFormat="1" ht="26.25">
      <c r="A11" s="507"/>
      <c r="B11" s="507">
        <v>63</v>
      </c>
      <c r="C11" s="507"/>
      <c r="D11" s="507" t="s">
        <v>382</v>
      </c>
      <c r="E11" s="508">
        <f>E12</f>
        <v>264645</v>
      </c>
      <c r="F11" s="508">
        <f>F12</f>
        <v>64125</v>
      </c>
      <c r="G11" s="508">
        <f>G12</f>
        <v>328770</v>
      </c>
      <c r="H11" s="559"/>
      <c r="K11" s="510"/>
      <c r="L11" s="510"/>
      <c r="M11" s="550"/>
      <c r="N11" s="550"/>
      <c r="O11" s="550"/>
    </row>
    <row r="12" spans="1:8" ht="14.25">
      <c r="A12" s="511"/>
      <c r="B12" s="511"/>
      <c r="C12" s="512">
        <v>5</v>
      </c>
      <c r="D12" s="512" t="s">
        <v>470</v>
      </c>
      <c r="E12" s="513">
        <v>264645</v>
      </c>
      <c r="F12" s="513">
        <f>G12-E12</f>
        <v>64125</v>
      </c>
      <c r="G12" s="513">
        <v>328770</v>
      </c>
      <c r="H12" s="546"/>
    </row>
    <row r="13" spans="1:15" s="509" customFormat="1" ht="14.25">
      <c r="A13" s="514"/>
      <c r="B13" s="514">
        <v>64</v>
      </c>
      <c r="C13" s="515"/>
      <c r="D13" s="515" t="s">
        <v>376</v>
      </c>
      <c r="E13" s="508">
        <f>E14</f>
        <v>1128</v>
      </c>
      <c r="F13" s="508">
        <f>F14</f>
        <v>0</v>
      </c>
      <c r="G13" s="508">
        <f>G14</f>
        <v>1128</v>
      </c>
      <c r="H13" s="559"/>
      <c r="K13" s="510"/>
      <c r="L13" s="510"/>
      <c r="M13" s="550"/>
      <c r="N13" s="550"/>
      <c r="O13" s="550"/>
    </row>
    <row r="14" spans="1:8" ht="14.25">
      <c r="A14" s="511"/>
      <c r="B14" s="511"/>
      <c r="C14" s="512">
        <v>4</v>
      </c>
      <c r="D14" s="512" t="s">
        <v>377</v>
      </c>
      <c r="E14" s="513">
        <v>1128</v>
      </c>
      <c r="F14" s="513">
        <f>G14-E14</f>
        <v>0</v>
      </c>
      <c r="G14" s="513">
        <v>1128</v>
      </c>
      <c r="H14" s="546"/>
    </row>
    <row r="15" spans="1:15" s="509" customFormat="1" ht="47.25" customHeight="1">
      <c r="A15" s="514"/>
      <c r="B15" s="514">
        <v>65</v>
      </c>
      <c r="C15" s="515"/>
      <c r="D15" s="507" t="s">
        <v>471</v>
      </c>
      <c r="E15" s="508">
        <f>E16+E17</f>
        <v>121695</v>
      </c>
      <c r="F15" s="508">
        <f>F16+F17</f>
        <v>37639</v>
      </c>
      <c r="G15" s="508">
        <f>G16+G17</f>
        <v>159334</v>
      </c>
      <c r="H15" s="559"/>
      <c r="K15" s="510"/>
      <c r="L15" s="510"/>
      <c r="M15" s="550"/>
      <c r="N15" s="550"/>
      <c r="O15" s="550"/>
    </row>
    <row r="16" spans="1:8" ht="14.25">
      <c r="A16" s="511"/>
      <c r="B16" s="511"/>
      <c r="C16" s="512">
        <v>4</v>
      </c>
      <c r="D16" s="512" t="s">
        <v>379</v>
      </c>
      <c r="E16" s="513">
        <v>121695</v>
      </c>
      <c r="F16" s="513">
        <f>G16-E16</f>
        <v>9284</v>
      </c>
      <c r="G16" s="513">
        <v>130979</v>
      </c>
      <c r="H16" s="546"/>
    </row>
    <row r="17" spans="1:8" ht="14.25">
      <c r="A17" s="511"/>
      <c r="B17" s="511"/>
      <c r="C17" s="512">
        <v>7</v>
      </c>
      <c r="D17" s="512" t="s">
        <v>379</v>
      </c>
      <c r="E17" s="513">
        <v>0</v>
      </c>
      <c r="F17" s="513">
        <f>G17-E17</f>
        <v>28355</v>
      </c>
      <c r="G17" s="513">
        <v>28355</v>
      </c>
      <c r="H17" s="546"/>
    </row>
    <row r="18" spans="1:15" s="509" customFormat="1" ht="26.25">
      <c r="A18" s="514"/>
      <c r="B18" s="514">
        <v>66</v>
      </c>
      <c r="C18" s="515"/>
      <c r="D18" s="516" t="s">
        <v>371</v>
      </c>
      <c r="E18" s="508">
        <f>E19+E20</f>
        <v>890422</v>
      </c>
      <c r="F18" s="508">
        <f>F19+F20</f>
        <v>18744</v>
      </c>
      <c r="G18" s="508">
        <f>G19+G20</f>
        <v>909166</v>
      </c>
      <c r="H18" s="559"/>
      <c r="K18" s="510"/>
      <c r="L18" s="510"/>
      <c r="M18" s="550"/>
      <c r="N18" s="550"/>
      <c r="O18" s="550"/>
    </row>
    <row r="19" spans="1:8" ht="14.25">
      <c r="A19" s="511"/>
      <c r="B19" s="511"/>
      <c r="C19" s="512">
        <v>3</v>
      </c>
      <c r="D19" s="517" t="s">
        <v>472</v>
      </c>
      <c r="E19" s="513">
        <v>888166</v>
      </c>
      <c r="F19" s="513">
        <f>G19-E19</f>
        <v>20000</v>
      </c>
      <c r="G19" s="513">
        <v>908166</v>
      </c>
      <c r="H19" s="546"/>
    </row>
    <row r="20" spans="1:8" ht="14.25">
      <c r="A20" s="511"/>
      <c r="B20" s="514"/>
      <c r="C20" s="512">
        <v>6</v>
      </c>
      <c r="D20" s="517" t="s">
        <v>52</v>
      </c>
      <c r="E20" s="513">
        <v>2256</v>
      </c>
      <c r="F20" s="513">
        <f>G20-E20</f>
        <v>-1256</v>
      </c>
      <c r="G20" s="513">
        <v>1000</v>
      </c>
      <c r="H20" s="546"/>
    </row>
    <row r="21" spans="1:15" s="509" customFormat="1" ht="33" customHeight="1">
      <c r="A21" s="514"/>
      <c r="B21" s="514">
        <v>67</v>
      </c>
      <c r="C21" s="515"/>
      <c r="D21" s="507" t="s">
        <v>380</v>
      </c>
      <c r="E21" s="508">
        <f>E22+E23</f>
        <v>1765944</v>
      </c>
      <c r="F21" s="508">
        <f>F22+F23</f>
        <v>-800</v>
      </c>
      <c r="G21" s="508">
        <f>G22+G23</f>
        <v>1765144</v>
      </c>
      <c r="H21" s="559"/>
      <c r="K21" s="510"/>
      <c r="L21" s="510"/>
      <c r="M21" s="550"/>
      <c r="N21" s="550"/>
      <c r="O21" s="550"/>
    </row>
    <row r="22" spans="1:8" ht="40.5" customHeight="1">
      <c r="A22" s="511"/>
      <c r="B22" s="511"/>
      <c r="C22" s="512">
        <v>1</v>
      </c>
      <c r="D22" s="517" t="s">
        <v>473</v>
      </c>
      <c r="E22" s="513">
        <v>35152</v>
      </c>
      <c r="F22" s="513">
        <f>G22-E22</f>
        <v>-800</v>
      </c>
      <c r="G22" s="513">
        <v>34352</v>
      </c>
      <c r="H22" s="546"/>
    </row>
    <row r="23" spans="1:8" ht="26.25">
      <c r="A23" s="511"/>
      <c r="B23" s="511"/>
      <c r="C23" s="512">
        <v>4</v>
      </c>
      <c r="D23" s="518" t="s">
        <v>474</v>
      </c>
      <c r="E23" s="513">
        <v>1730792</v>
      </c>
      <c r="F23" s="513">
        <f>G23-E23</f>
        <v>0</v>
      </c>
      <c r="G23" s="513">
        <v>1730792</v>
      </c>
      <c r="H23" s="546"/>
    </row>
    <row r="24" spans="1:15" s="509" customFormat="1" ht="14.25">
      <c r="A24" s="519">
        <v>7</v>
      </c>
      <c r="B24" s="519"/>
      <c r="C24" s="519"/>
      <c r="D24" s="520" t="s">
        <v>475</v>
      </c>
      <c r="E24" s="508">
        <f>E25</f>
        <v>1446</v>
      </c>
      <c r="F24" s="508">
        <f>F25</f>
        <v>0</v>
      </c>
      <c r="G24" s="508">
        <f>G25</f>
        <v>1446</v>
      </c>
      <c r="H24" s="559"/>
      <c r="K24" s="510"/>
      <c r="L24" s="510"/>
      <c r="M24" s="550"/>
      <c r="N24" s="550"/>
      <c r="O24" s="550"/>
    </row>
    <row r="25" spans="1:15" s="509" customFormat="1" ht="26.25">
      <c r="A25" s="507"/>
      <c r="B25" s="507">
        <v>72</v>
      </c>
      <c r="C25" s="507"/>
      <c r="D25" s="520" t="s">
        <v>388</v>
      </c>
      <c r="E25" s="508">
        <f>E26</f>
        <v>1446</v>
      </c>
      <c r="F25" s="508">
        <f>F26</f>
        <v>0</v>
      </c>
      <c r="G25" s="508">
        <f>G26</f>
        <v>1446</v>
      </c>
      <c r="H25" s="559"/>
      <c r="K25" s="510"/>
      <c r="L25" s="510"/>
      <c r="M25" s="550"/>
      <c r="N25" s="550"/>
      <c r="O25" s="550"/>
    </row>
    <row r="26" spans="1:8" ht="26.25">
      <c r="A26" s="517"/>
      <c r="B26" s="517"/>
      <c r="C26" s="517">
        <v>7</v>
      </c>
      <c r="D26" s="521" t="s">
        <v>388</v>
      </c>
      <c r="E26" s="513">
        <v>1446</v>
      </c>
      <c r="F26" s="513">
        <f>G26-E26</f>
        <v>0</v>
      </c>
      <c r="G26" s="522">
        <v>1446</v>
      </c>
      <c r="H26" s="546"/>
    </row>
    <row r="27" spans="1:15" s="509" customFormat="1" ht="14.25">
      <c r="A27" s="507">
        <v>9</v>
      </c>
      <c r="B27" s="507">
        <v>92</v>
      </c>
      <c r="C27" s="507"/>
      <c r="D27" s="520" t="s">
        <v>476</v>
      </c>
      <c r="E27" s="508">
        <f>SUM(E28:E30)</f>
        <v>850001</v>
      </c>
      <c r="F27" s="508">
        <f>SUM(F28:F30)</f>
        <v>-463434</v>
      </c>
      <c r="G27" s="508">
        <f>SUM(G28:G30)</f>
        <v>386567</v>
      </c>
      <c r="H27" s="559"/>
      <c r="K27" s="510"/>
      <c r="L27" s="510"/>
      <c r="M27" s="550"/>
      <c r="N27" s="550"/>
      <c r="O27" s="550"/>
    </row>
    <row r="28" spans="1:8" ht="14.25">
      <c r="A28" s="517"/>
      <c r="B28" s="517"/>
      <c r="C28" s="517">
        <v>3</v>
      </c>
      <c r="D28" s="521" t="s">
        <v>477</v>
      </c>
      <c r="E28" s="513">
        <v>76348</v>
      </c>
      <c r="F28" s="513">
        <f>G28-E28</f>
        <v>-66215</v>
      </c>
      <c r="G28" s="522">
        <v>10133</v>
      </c>
      <c r="H28" s="546"/>
    </row>
    <row r="29" spans="1:8" ht="14.25">
      <c r="A29" s="517"/>
      <c r="B29" s="517"/>
      <c r="C29" s="512">
        <v>4</v>
      </c>
      <c r="D29" s="521" t="s">
        <v>477</v>
      </c>
      <c r="E29" s="513">
        <v>750183</v>
      </c>
      <c r="F29" s="513">
        <f>G29-E29</f>
        <v>-403775</v>
      </c>
      <c r="G29" s="522">
        <v>346408</v>
      </c>
      <c r="H29" s="546"/>
    </row>
    <row r="30" spans="1:8" ht="14.25">
      <c r="A30" s="517"/>
      <c r="B30" s="517"/>
      <c r="C30" s="512">
        <v>5</v>
      </c>
      <c r="D30" s="521" t="s">
        <v>477</v>
      </c>
      <c r="E30" s="513">
        <v>23470</v>
      </c>
      <c r="F30" s="513">
        <f>G30-E30</f>
        <v>6556</v>
      </c>
      <c r="G30" s="522">
        <v>30026</v>
      </c>
      <c r="H30" s="546"/>
    </row>
    <row r="31" spans="1:7" ht="14.25" hidden="1">
      <c r="A31" s="523"/>
      <c r="B31" s="523"/>
      <c r="C31" s="524"/>
      <c r="D31" s="525"/>
      <c r="E31" s="526">
        <f>E27+E24+E10</f>
        <v>3895281</v>
      </c>
      <c r="F31" s="526">
        <f>F27+F24+F10</f>
        <v>-343726</v>
      </c>
      <c r="G31" s="526">
        <f>G27+G24+G10</f>
        <v>3551555</v>
      </c>
    </row>
    <row r="32" spans="1:7" ht="14.25" hidden="1">
      <c r="A32" s="523"/>
      <c r="B32" s="523"/>
      <c r="C32" s="524"/>
      <c r="D32" s="525" t="s">
        <v>478</v>
      </c>
      <c r="E32" s="526">
        <f>E27+E24+E10</f>
        <v>3895281</v>
      </c>
      <c r="F32" s="526">
        <f>F27+F24+F10</f>
        <v>-343726</v>
      </c>
      <c r="G32" s="526">
        <f>G27+G24+G10</f>
        <v>3551555</v>
      </c>
    </row>
    <row r="33" ht="14.25">
      <c r="E33" s="527"/>
    </row>
    <row r="34" spans="1:7" ht="15" customHeight="1">
      <c r="A34" s="816" t="s">
        <v>441</v>
      </c>
      <c r="B34" s="816"/>
      <c r="C34" s="816"/>
      <c r="D34" s="816"/>
      <c r="E34" s="816"/>
      <c r="F34" s="816"/>
      <c r="G34" s="816"/>
    </row>
    <row r="35" spans="1:15" ht="17.25">
      <c r="A35" s="95"/>
      <c r="B35" s="95"/>
      <c r="C35" s="95"/>
      <c r="D35" s="95"/>
      <c r="E35" s="501"/>
      <c r="F35" s="502"/>
      <c r="G35" s="502"/>
      <c r="M35" s="846" t="s">
        <v>515</v>
      </c>
      <c r="N35" s="846"/>
      <c r="O35" s="846"/>
    </row>
    <row r="36" spans="1:16" ht="28.5">
      <c r="A36" s="503" t="s">
        <v>464</v>
      </c>
      <c r="B36" s="504" t="s">
        <v>465</v>
      </c>
      <c r="C36" s="504" t="s">
        <v>331</v>
      </c>
      <c r="D36" s="504" t="s">
        <v>479</v>
      </c>
      <c r="E36" s="505" t="s">
        <v>467</v>
      </c>
      <c r="F36" s="505" t="s">
        <v>468</v>
      </c>
      <c r="G36" s="505" t="s">
        <v>469</v>
      </c>
      <c r="H36" s="541" t="s">
        <v>393</v>
      </c>
      <c r="M36" s="560" t="s">
        <v>512</v>
      </c>
      <c r="N36" s="534" t="s">
        <v>513</v>
      </c>
      <c r="O36" s="534" t="s">
        <v>514</v>
      </c>
      <c r="P36" s="531" t="s">
        <v>602</v>
      </c>
    </row>
    <row r="37" spans="1:16" ht="15.75" customHeight="1">
      <c r="A37" s="507">
        <v>3</v>
      </c>
      <c r="B37" s="507"/>
      <c r="C37" s="507"/>
      <c r="D37" s="507" t="s">
        <v>480</v>
      </c>
      <c r="E37" s="513">
        <f>E38+E46+E55+E58+E60</f>
        <v>3657086</v>
      </c>
      <c r="F37" s="513">
        <f>F38+F46+F55+F58+F60</f>
        <v>-256981</v>
      </c>
      <c r="G37" s="542">
        <f>G38+G46+G55+G58+G60</f>
        <v>3400105</v>
      </c>
      <c r="H37" s="542">
        <f>H38+H46+H55+H58+H60</f>
        <v>2878750.11</v>
      </c>
      <c r="N37" s="534">
        <f>H37/G37*100</f>
        <v>84.66650618142675</v>
      </c>
      <c r="O37" s="534">
        <f>H37/H75*100</f>
        <v>98.71049822035135</v>
      </c>
      <c r="P37" s="573">
        <f>H37/G37*100</f>
        <v>84.66650618142675</v>
      </c>
    </row>
    <row r="38" spans="1:16" s="509" customFormat="1" ht="15.75" customHeight="1">
      <c r="A38" s="507"/>
      <c r="B38" s="507">
        <v>31</v>
      </c>
      <c r="C38" s="507"/>
      <c r="D38" s="507" t="s">
        <v>481</v>
      </c>
      <c r="E38" s="508">
        <f>SUM(E40:E45)</f>
        <v>2024282</v>
      </c>
      <c r="F38" s="508">
        <f>SUM(F40:F45)</f>
        <v>-75344</v>
      </c>
      <c r="G38" s="529">
        <f>SUM(G40:G45)</f>
        <v>1948938</v>
      </c>
      <c r="H38" s="529">
        <f>SUM(H39:H45)</f>
        <v>1903445.59</v>
      </c>
      <c r="I38" s="529">
        <f>SUM(I39:I45)</f>
        <v>0</v>
      </c>
      <c r="J38" s="529">
        <f>SUM(J39:J45)</f>
        <v>0</v>
      </c>
      <c r="K38" s="529">
        <f>SUM(K39:K45)</f>
        <v>1824268</v>
      </c>
      <c r="L38" s="529">
        <f>SUM(L39:L45)</f>
        <v>97.72432892255131</v>
      </c>
      <c r="M38" s="551">
        <f>SUM(M39:M45)</f>
        <v>100</v>
      </c>
      <c r="N38" s="550">
        <f>H38/H37*100</f>
        <v>66.12055639660923</v>
      </c>
      <c r="O38" s="550"/>
      <c r="P38" s="573">
        <f>H38/G38*100</f>
        <v>97.6657846478441</v>
      </c>
    </row>
    <row r="39" spans="1:16" s="548" customFormat="1" ht="15.75" customHeight="1">
      <c r="A39" s="517"/>
      <c r="B39" s="517"/>
      <c r="C39" s="517">
        <v>1</v>
      </c>
      <c r="D39" s="517" t="s">
        <v>511</v>
      </c>
      <c r="E39" s="513"/>
      <c r="F39" s="513"/>
      <c r="G39" s="542">
        <v>0</v>
      </c>
      <c r="H39" s="542">
        <v>398.84</v>
      </c>
      <c r="K39" s="549"/>
      <c r="L39" s="544"/>
      <c r="M39" s="552">
        <f>H39/H38*100</f>
        <v>0.020953580291202333</v>
      </c>
      <c r="N39" s="552"/>
      <c r="O39" s="552"/>
      <c r="P39" s="574"/>
    </row>
    <row r="40" spans="1:16" ht="14.25">
      <c r="A40" s="511"/>
      <c r="B40" s="511"/>
      <c r="C40" s="512">
        <v>3</v>
      </c>
      <c r="D40" s="512" t="s">
        <v>482</v>
      </c>
      <c r="E40" s="513">
        <v>406304</v>
      </c>
      <c r="F40" s="513">
        <f>G40-E40</f>
        <v>19638</v>
      </c>
      <c r="G40" s="542">
        <v>425942</v>
      </c>
      <c r="H40" s="546">
        <v>432640.54</v>
      </c>
      <c r="M40" s="552">
        <f>H40/H38*100</f>
        <v>22.729335804129814</v>
      </c>
      <c r="P40" s="575"/>
    </row>
    <row r="41" spans="1:16" ht="14.25">
      <c r="A41" s="511"/>
      <c r="B41" s="511"/>
      <c r="C41" s="512">
        <v>3</v>
      </c>
      <c r="D41" s="512" t="s">
        <v>483</v>
      </c>
      <c r="E41" s="513">
        <v>0</v>
      </c>
      <c r="F41" s="513">
        <f>G41-E41</f>
        <v>0</v>
      </c>
      <c r="G41" s="542">
        <v>0</v>
      </c>
      <c r="H41" s="546"/>
      <c r="K41" s="394">
        <v>457540</v>
      </c>
      <c r="L41" s="394">
        <f>K41/E38*100</f>
        <v>22.602582051314986</v>
      </c>
      <c r="M41" s="552">
        <f>H41/H40*100</f>
        <v>0</v>
      </c>
      <c r="P41" s="575"/>
    </row>
    <row r="42" spans="1:16" ht="14.25">
      <c r="A42" s="511"/>
      <c r="B42" s="511"/>
      <c r="C42" s="512">
        <v>4</v>
      </c>
      <c r="D42" s="512" t="s">
        <v>484</v>
      </c>
      <c r="E42" s="513">
        <v>1247344</v>
      </c>
      <c r="F42" s="513">
        <f>G42-E42</f>
        <v>-18296</v>
      </c>
      <c r="G42" s="542">
        <v>1229048</v>
      </c>
      <c r="H42" s="546">
        <v>1294659.51</v>
      </c>
      <c r="M42" s="552">
        <f>H42/H38*100</f>
        <v>68.01662820317338</v>
      </c>
      <c r="P42" s="575"/>
    </row>
    <row r="43" spans="1:16" ht="14.25">
      <c r="A43" s="511"/>
      <c r="B43" s="511"/>
      <c r="C43" s="512">
        <v>4</v>
      </c>
      <c r="D43" s="512" t="s">
        <v>485</v>
      </c>
      <c r="E43" s="513">
        <v>193216</v>
      </c>
      <c r="F43" s="513">
        <f>G43-E43</f>
        <v>-143216</v>
      </c>
      <c r="G43" s="542">
        <v>50000</v>
      </c>
      <c r="H43" s="546"/>
      <c r="K43" s="394">
        <v>1366728</v>
      </c>
      <c r="L43" s="394">
        <f>K43/E38*100</f>
        <v>67.51667998826251</v>
      </c>
      <c r="M43" s="552">
        <f>H43/H42*100</f>
        <v>0</v>
      </c>
      <c r="P43" s="575"/>
    </row>
    <row r="44" spans="1:16" ht="14.25">
      <c r="A44" s="511"/>
      <c r="B44" s="511"/>
      <c r="C44" s="512">
        <v>5</v>
      </c>
      <c r="D44" s="512" t="s">
        <v>486</v>
      </c>
      <c r="E44" s="513">
        <v>153948</v>
      </c>
      <c r="F44" s="513">
        <f>G44-E44</f>
        <v>59974</v>
      </c>
      <c r="G44" s="542">
        <v>213922</v>
      </c>
      <c r="H44" s="546">
        <v>175746.7</v>
      </c>
      <c r="I44" s="506"/>
      <c r="L44" s="394">
        <f>E44/E38*100</f>
        <v>7.605066882973816</v>
      </c>
      <c r="M44" s="552">
        <f>H44/H38*100</f>
        <v>9.233082412405599</v>
      </c>
      <c r="P44" s="575"/>
    </row>
    <row r="45" spans="1:16" ht="14.25">
      <c r="A45" s="511"/>
      <c r="B45" s="511"/>
      <c r="C45" s="512">
        <v>5</v>
      </c>
      <c r="D45" s="512" t="s">
        <v>487</v>
      </c>
      <c r="E45" s="513">
        <v>23470</v>
      </c>
      <c r="F45" s="513">
        <f>G45-E45</f>
        <v>6556</v>
      </c>
      <c r="G45" s="542">
        <v>30026</v>
      </c>
      <c r="H45" s="546"/>
      <c r="I45" s="506"/>
      <c r="M45" s="552">
        <f>H45/H44*100</f>
        <v>0</v>
      </c>
      <c r="P45" s="575"/>
    </row>
    <row r="46" spans="1:16" s="509" customFormat="1" ht="14.25">
      <c r="A46" s="514"/>
      <c r="B46" s="514">
        <v>32</v>
      </c>
      <c r="C46" s="515"/>
      <c r="D46" s="514" t="s">
        <v>488</v>
      </c>
      <c r="E46" s="508">
        <f>SUM(E47:E54)</f>
        <v>1548742</v>
      </c>
      <c r="F46" s="508">
        <f aca="true" t="shared" si="0" ref="F46:M46">SUM(F47:F54)</f>
        <v>-166120</v>
      </c>
      <c r="G46" s="529">
        <f t="shared" si="0"/>
        <v>1382622</v>
      </c>
      <c r="H46" s="529">
        <f t="shared" si="0"/>
        <v>969239.0800000001</v>
      </c>
      <c r="I46" s="529">
        <f t="shared" si="0"/>
        <v>0</v>
      </c>
      <c r="J46" s="529">
        <f t="shared" si="0"/>
        <v>0</v>
      </c>
      <c r="K46" s="529">
        <f t="shared" si="0"/>
        <v>1539083</v>
      </c>
      <c r="L46" s="529">
        <f t="shared" si="0"/>
        <v>103.80037475576951</v>
      </c>
      <c r="M46" s="551">
        <f t="shared" si="0"/>
        <v>100</v>
      </c>
      <c r="N46" s="550">
        <f>H46/H37*100</f>
        <v>33.668746607533784</v>
      </c>
      <c r="O46" s="550"/>
      <c r="P46" s="573">
        <f>H46/G46*100</f>
        <v>70.10152304823734</v>
      </c>
    </row>
    <row r="47" spans="1:16" ht="14.25">
      <c r="A47" s="511"/>
      <c r="B47" s="511"/>
      <c r="C47" s="512">
        <v>1</v>
      </c>
      <c r="D47" s="512" t="s">
        <v>489</v>
      </c>
      <c r="E47" s="513">
        <v>25368</v>
      </c>
      <c r="F47" s="513">
        <f>G47-E47</f>
        <v>-800</v>
      </c>
      <c r="G47" s="542">
        <v>24568</v>
      </c>
      <c r="H47" s="547">
        <v>25508.26</v>
      </c>
      <c r="L47" s="394">
        <f>E47/E46*100</f>
        <v>1.6379745625804687</v>
      </c>
      <c r="M47" s="552">
        <f>H47/H46*100</f>
        <v>2.631782036687996</v>
      </c>
      <c r="P47" s="575"/>
    </row>
    <row r="48" spans="1:16" ht="14.25">
      <c r="A48" s="511"/>
      <c r="B48" s="511"/>
      <c r="C48" s="512">
        <v>3</v>
      </c>
      <c r="D48" s="512" t="s">
        <v>482</v>
      </c>
      <c r="E48" s="513">
        <v>462422</v>
      </c>
      <c r="F48" s="513">
        <f aca="true" t="shared" si="1" ref="F48:F63">G48-E48</f>
        <v>-68071</v>
      </c>
      <c r="G48" s="542">
        <v>394351</v>
      </c>
      <c r="H48" s="546">
        <v>457542.49</v>
      </c>
      <c r="M48" s="552">
        <f>H48/H46*100</f>
        <v>47.206360065464956</v>
      </c>
      <c r="P48" s="575"/>
    </row>
    <row r="49" spans="1:16" ht="14.25">
      <c r="A49" s="511"/>
      <c r="B49" s="511"/>
      <c r="C49" s="512">
        <v>3</v>
      </c>
      <c r="D49" s="512" t="s">
        <v>483</v>
      </c>
      <c r="E49" s="513">
        <v>20770</v>
      </c>
      <c r="F49" s="513">
        <f t="shared" si="1"/>
        <v>-10637</v>
      </c>
      <c r="G49" s="545">
        <v>10133</v>
      </c>
      <c r="H49" s="546"/>
      <c r="K49" s="394">
        <v>609766</v>
      </c>
      <c r="L49" s="394">
        <f>K49/E46*100</f>
        <v>39.37169651239522</v>
      </c>
      <c r="P49" s="575"/>
    </row>
    <row r="50" spans="1:16" ht="14.25">
      <c r="A50" s="511"/>
      <c r="B50" s="511"/>
      <c r="C50" s="512">
        <v>4</v>
      </c>
      <c r="D50" s="512" t="s">
        <v>484</v>
      </c>
      <c r="E50" s="513">
        <v>597239</v>
      </c>
      <c r="F50" s="513">
        <f t="shared" si="1"/>
        <v>36605</v>
      </c>
      <c r="G50" s="542">
        <v>633844</v>
      </c>
      <c r="H50" s="546">
        <v>397306.48</v>
      </c>
      <c r="M50" s="552">
        <f>H50/H46*100</f>
        <v>40.99158692610702</v>
      </c>
      <c r="P50" s="575"/>
    </row>
    <row r="51" spans="1:16" ht="14.25">
      <c r="A51" s="511"/>
      <c r="B51" s="511"/>
      <c r="C51" s="512">
        <v>4</v>
      </c>
      <c r="D51" s="512" t="s">
        <v>485</v>
      </c>
      <c r="E51" s="513">
        <v>399794</v>
      </c>
      <c r="F51" s="513">
        <f t="shared" si="1"/>
        <v>-163111</v>
      </c>
      <c r="G51" s="542">
        <v>236683</v>
      </c>
      <c r="H51" s="546">
        <v>0</v>
      </c>
      <c r="K51" s="394">
        <v>929317</v>
      </c>
      <c r="L51" s="394">
        <f>K51/E46*100</f>
        <v>60.00463602071875</v>
      </c>
      <c r="P51" s="575"/>
    </row>
    <row r="52" spans="1:16" ht="14.25">
      <c r="A52" s="511"/>
      <c r="B52" s="511"/>
      <c r="C52" s="512">
        <v>5</v>
      </c>
      <c r="D52" s="512" t="s">
        <v>486</v>
      </c>
      <c r="E52" s="513">
        <v>38717</v>
      </c>
      <c r="F52" s="513">
        <f t="shared" si="1"/>
        <v>14971</v>
      </c>
      <c r="G52" s="542">
        <v>53688</v>
      </c>
      <c r="H52" s="546">
        <v>58913.93</v>
      </c>
      <c r="L52" s="394">
        <f>E52/E46*100</f>
        <v>2.4998999187727846</v>
      </c>
      <c r="M52" s="552">
        <f>H52/H46*100</f>
        <v>6.078369229602256</v>
      </c>
      <c r="P52" s="575"/>
    </row>
    <row r="53" spans="1:16" ht="14.25">
      <c r="A53" s="511"/>
      <c r="B53" s="514" t="s">
        <v>490</v>
      </c>
      <c r="C53" s="512">
        <v>6</v>
      </c>
      <c r="D53" s="512" t="s">
        <v>491</v>
      </c>
      <c r="E53" s="513">
        <v>2256</v>
      </c>
      <c r="F53" s="513">
        <f t="shared" si="1"/>
        <v>-1256</v>
      </c>
      <c r="G53" s="542">
        <v>1000</v>
      </c>
      <c r="H53" s="546">
        <v>0</v>
      </c>
      <c r="L53" s="394">
        <f>E53/E46*100</f>
        <v>0.14566661199864148</v>
      </c>
      <c r="P53" s="575"/>
    </row>
    <row r="54" spans="1:16" ht="26.25">
      <c r="A54" s="511"/>
      <c r="B54" s="514"/>
      <c r="C54" s="512">
        <v>7</v>
      </c>
      <c r="D54" s="518" t="s">
        <v>492</v>
      </c>
      <c r="E54" s="513">
        <v>2176</v>
      </c>
      <c r="F54" s="513">
        <f t="shared" si="1"/>
        <v>26179</v>
      </c>
      <c r="G54" s="542">
        <v>28355</v>
      </c>
      <c r="H54" s="546">
        <v>29967.92</v>
      </c>
      <c r="L54" s="394">
        <f>E54/E46*100</f>
        <v>0.1405011293036542</v>
      </c>
      <c r="M54" s="552">
        <f>H54/H46*100</f>
        <v>3.09190174213776</v>
      </c>
      <c r="P54" s="575"/>
    </row>
    <row r="55" spans="1:16" s="509" customFormat="1" ht="14.25">
      <c r="A55" s="514"/>
      <c r="B55" s="514">
        <v>34</v>
      </c>
      <c r="C55" s="515"/>
      <c r="D55" s="530" t="s">
        <v>493</v>
      </c>
      <c r="E55" s="508">
        <f>E56+E57</f>
        <v>3318</v>
      </c>
      <c r="F55" s="508">
        <f aca="true" t="shared" si="2" ref="F55:M55">F56+F57</f>
        <v>362</v>
      </c>
      <c r="G55" s="529">
        <f t="shared" si="2"/>
        <v>3680</v>
      </c>
      <c r="H55" s="529">
        <f t="shared" si="2"/>
        <v>3440.77</v>
      </c>
      <c r="I55" s="529">
        <f t="shared" si="2"/>
        <v>0</v>
      </c>
      <c r="J55" s="529">
        <f t="shared" si="2"/>
        <v>0</v>
      </c>
      <c r="K55" s="529">
        <f t="shared" si="2"/>
        <v>0</v>
      </c>
      <c r="L55" s="529">
        <f t="shared" si="2"/>
        <v>99.78902953586498</v>
      </c>
      <c r="M55" s="529">
        <f t="shared" si="2"/>
        <v>100.0000000033787</v>
      </c>
      <c r="N55" s="550">
        <f>H55/H37*100</f>
        <v>0.11952305231522858</v>
      </c>
      <c r="O55" s="550"/>
      <c r="P55" s="573">
        <f>H55/G55*100</f>
        <v>93.4991847826087</v>
      </c>
    </row>
    <row r="56" spans="1:16" ht="14.25">
      <c r="A56" s="511"/>
      <c r="B56" s="514"/>
      <c r="C56" s="512">
        <v>3</v>
      </c>
      <c r="D56" s="518" t="s">
        <v>482</v>
      </c>
      <c r="E56" s="513">
        <v>3311</v>
      </c>
      <c r="F56" s="513">
        <f t="shared" si="1"/>
        <v>362</v>
      </c>
      <c r="G56" s="542">
        <v>3673</v>
      </c>
      <c r="H56" s="546">
        <v>3440.75</v>
      </c>
      <c r="L56" s="394">
        <f>E56/E55*100</f>
        <v>99.78902953586498</v>
      </c>
      <c r="M56" s="552">
        <f>H56/H55*100</f>
        <v>99.99941873475994</v>
      </c>
      <c r="P56" s="575"/>
    </row>
    <row r="57" spans="1:16" ht="14.25">
      <c r="A57" s="511"/>
      <c r="B57" s="514"/>
      <c r="C57" s="512">
        <v>4</v>
      </c>
      <c r="D57" s="512" t="s">
        <v>484</v>
      </c>
      <c r="E57" s="513">
        <v>7</v>
      </c>
      <c r="F57" s="513">
        <f t="shared" si="1"/>
        <v>0</v>
      </c>
      <c r="G57" s="542">
        <v>7</v>
      </c>
      <c r="H57" s="546">
        <v>0.02</v>
      </c>
      <c r="M57" s="552">
        <f>H57/H56*100</f>
        <v>0.0005812686187604447</v>
      </c>
      <c r="P57" s="575"/>
    </row>
    <row r="58" spans="1:16" s="509" customFormat="1" ht="26.25">
      <c r="A58" s="514"/>
      <c r="B58" s="514">
        <v>36</v>
      </c>
      <c r="C58" s="515"/>
      <c r="D58" s="530" t="s">
        <v>494</v>
      </c>
      <c r="E58" s="508">
        <f>E59</f>
        <v>5309</v>
      </c>
      <c r="F58" s="508">
        <f aca="true" t="shared" si="3" ref="F58:M58">F59</f>
        <v>-5309</v>
      </c>
      <c r="G58" s="529">
        <f t="shared" si="3"/>
        <v>0</v>
      </c>
      <c r="H58" s="529">
        <f t="shared" si="3"/>
        <v>0</v>
      </c>
      <c r="I58" s="529">
        <f t="shared" si="3"/>
        <v>0</v>
      </c>
      <c r="J58" s="529">
        <f t="shared" si="3"/>
        <v>0</v>
      </c>
      <c r="K58" s="529">
        <f t="shared" si="3"/>
        <v>0</v>
      </c>
      <c r="L58" s="529">
        <f t="shared" si="3"/>
        <v>0</v>
      </c>
      <c r="M58" s="529" t="e">
        <f t="shared" si="3"/>
        <v>#DIV/0!</v>
      </c>
      <c r="N58" s="550"/>
      <c r="O58" s="550"/>
      <c r="P58" s="573"/>
    </row>
    <row r="59" spans="1:16" ht="14.25">
      <c r="A59" s="511"/>
      <c r="B59" s="514"/>
      <c r="C59" s="512">
        <v>4</v>
      </c>
      <c r="D59" s="512" t="s">
        <v>484</v>
      </c>
      <c r="E59" s="513">
        <v>5309</v>
      </c>
      <c r="F59" s="513">
        <f t="shared" si="1"/>
        <v>-5309</v>
      </c>
      <c r="G59" s="542">
        <v>0</v>
      </c>
      <c r="H59" s="546">
        <v>0</v>
      </c>
      <c r="M59" s="552" t="e">
        <f>H59/H58*100</f>
        <v>#DIV/0!</v>
      </c>
      <c r="P59" s="575"/>
    </row>
    <row r="60" spans="1:16" s="509" customFormat="1" ht="14.25">
      <c r="A60" s="514"/>
      <c r="B60" s="514">
        <v>38</v>
      </c>
      <c r="C60" s="515"/>
      <c r="D60" s="530" t="s">
        <v>495</v>
      </c>
      <c r="E60" s="508">
        <f>E62+E63+E61</f>
        <v>75435</v>
      </c>
      <c r="F60" s="508">
        <f aca="true" t="shared" si="4" ref="F60:M60">F62+F63+F61</f>
        <v>-10570</v>
      </c>
      <c r="G60" s="529">
        <f t="shared" si="4"/>
        <v>64865</v>
      </c>
      <c r="H60" s="529">
        <f t="shared" si="4"/>
        <v>2624.67</v>
      </c>
      <c r="I60" s="529">
        <f t="shared" si="4"/>
        <v>0</v>
      </c>
      <c r="J60" s="529">
        <f t="shared" si="4"/>
        <v>0</v>
      </c>
      <c r="K60" s="529">
        <f t="shared" si="4"/>
        <v>0</v>
      </c>
      <c r="L60" s="529">
        <f t="shared" si="4"/>
        <v>18.572280771525154</v>
      </c>
      <c r="M60" s="529">
        <f t="shared" si="4"/>
        <v>99.99999999999999</v>
      </c>
      <c r="N60" s="550">
        <f>H60/H37*100</f>
        <v>0.09117394354176855</v>
      </c>
      <c r="O60" s="550"/>
      <c r="P60" s="573">
        <f>H60/G60*100</f>
        <v>4.046357820087875</v>
      </c>
    </row>
    <row r="61" spans="1:16" s="509" customFormat="1" ht="14.25">
      <c r="A61" s="514"/>
      <c r="B61" s="514"/>
      <c r="C61" s="512">
        <v>1</v>
      </c>
      <c r="D61" s="521" t="s">
        <v>496</v>
      </c>
      <c r="E61" s="513">
        <v>1700</v>
      </c>
      <c r="F61" s="513">
        <f t="shared" si="1"/>
        <v>0</v>
      </c>
      <c r="G61" s="542">
        <v>1700</v>
      </c>
      <c r="H61" s="554">
        <v>403.32</v>
      </c>
      <c r="K61" s="510"/>
      <c r="L61" s="510"/>
      <c r="M61" s="552">
        <f>H61/H60*100</f>
        <v>15.366503217547347</v>
      </c>
      <c r="N61" s="550"/>
      <c r="O61" s="550"/>
      <c r="P61" s="573"/>
    </row>
    <row r="62" spans="1:16" ht="14.25">
      <c r="A62" s="511"/>
      <c r="B62" s="514"/>
      <c r="C62" s="512">
        <v>4</v>
      </c>
      <c r="D62" s="512" t="s">
        <v>485</v>
      </c>
      <c r="E62" s="513">
        <v>59725</v>
      </c>
      <c r="F62" s="513">
        <f t="shared" si="1"/>
        <v>0</v>
      </c>
      <c r="G62" s="542">
        <v>59725</v>
      </c>
      <c r="H62" s="546">
        <v>0</v>
      </c>
      <c r="M62" s="552">
        <f>H62/H60*100</f>
        <v>0</v>
      </c>
      <c r="P62" s="575"/>
    </row>
    <row r="63" spans="1:16" ht="14.25">
      <c r="A63" s="511"/>
      <c r="B63" s="514"/>
      <c r="C63" s="512">
        <v>5</v>
      </c>
      <c r="D63" s="518" t="s">
        <v>486</v>
      </c>
      <c r="E63" s="513">
        <v>14010</v>
      </c>
      <c r="F63" s="513">
        <f t="shared" si="1"/>
        <v>-10570</v>
      </c>
      <c r="G63" s="542">
        <v>3440</v>
      </c>
      <c r="H63" s="546">
        <v>2221.35</v>
      </c>
      <c r="L63" s="394">
        <f>E63/E60*100</f>
        <v>18.572280771525154</v>
      </c>
      <c r="M63" s="552">
        <f>H63/H60*100</f>
        <v>84.63349678245264</v>
      </c>
      <c r="P63" s="575"/>
    </row>
    <row r="64" spans="1:16" s="509" customFormat="1" ht="14.25">
      <c r="A64" s="519">
        <v>4</v>
      </c>
      <c r="B64" s="519"/>
      <c r="C64" s="519"/>
      <c r="D64" s="520" t="s">
        <v>497</v>
      </c>
      <c r="E64" s="508">
        <f>E65+E67</f>
        <v>238195</v>
      </c>
      <c r="F64" s="508">
        <f>F65+F67</f>
        <v>-86745</v>
      </c>
      <c r="G64" s="529">
        <f>G65+G67</f>
        <v>151450</v>
      </c>
      <c r="H64" s="529">
        <f>H65+H67</f>
        <v>37606.469999999994</v>
      </c>
      <c r="I64" s="529">
        <f aca="true" t="shared" si="5" ref="I64:N64">I65+I67</f>
        <v>1794680.2275</v>
      </c>
      <c r="J64" s="529">
        <f t="shared" si="5"/>
        <v>0</v>
      </c>
      <c r="K64" s="529">
        <f t="shared" si="5"/>
        <v>111988</v>
      </c>
      <c r="L64" s="529">
        <f t="shared" si="5"/>
        <v>116.91093431852056</v>
      </c>
      <c r="M64" s="529">
        <f t="shared" si="5"/>
        <v>200</v>
      </c>
      <c r="N64" s="551">
        <f t="shared" si="5"/>
        <v>100</v>
      </c>
      <c r="O64" s="550">
        <f>H64/H75*100</f>
        <v>1.2895017796486326</v>
      </c>
      <c r="P64" s="573">
        <f>H64/G64*100</f>
        <v>24.83094750742819</v>
      </c>
    </row>
    <row r="65" spans="1:16" s="509" customFormat="1" ht="26.25">
      <c r="A65" s="507"/>
      <c r="B65" s="507">
        <v>41</v>
      </c>
      <c r="C65" s="507"/>
      <c r="D65" s="520" t="s">
        <v>498</v>
      </c>
      <c r="E65" s="508">
        <f aca="true" t="shared" si="6" ref="E65:M65">E66</f>
        <v>0</v>
      </c>
      <c r="F65" s="508">
        <f t="shared" si="6"/>
        <v>300</v>
      </c>
      <c r="G65" s="529">
        <f t="shared" si="6"/>
        <v>300</v>
      </c>
      <c r="H65" s="529">
        <f t="shared" si="6"/>
        <v>196</v>
      </c>
      <c r="I65" s="529">
        <f t="shared" si="6"/>
        <v>0</v>
      </c>
      <c r="J65" s="529">
        <f t="shared" si="6"/>
        <v>0</v>
      </c>
      <c r="K65" s="529">
        <f t="shared" si="6"/>
        <v>0</v>
      </c>
      <c r="L65" s="529">
        <f t="shared" si="6"/>
        <v>0</v>
      </c>
      <c r="M65" s="529">
        <f t="shared" si="6"/>
        <v>100</v>
      </c>
      <c r="N65" s="550">
        <f>H65/H64*100</f>
        <v>0.5211869127838907</v>
      </c>
      <c r="O65" s="550"/>
      <c r="P65" s="573">
        <f>H65/G65*100</f>
        <v>65.33333333333333</v>
      </c>
    </row>
    <row r="66" spans="1:16" ht="14.25">
      <c r="A66" s="517"/>
      <c r="B66" s="517"/>
      <c r="C66" s="512">
        <v>3</v>
      </c>
      <c r="D66" s="512" t="s">
        <v>482</v>
      </c>
      <c r="E66" s="513">
        <v>0</v>
      </c>
      <c r="F66" s="513">
        <f>G66-E66</f>
        <v>300</v>
      </c>
      <c r="G66" s="543">
        <v>300</v>
      </c>
      <c r="H66" s="546">
        <v>196</v>
      </c>
      <c r="M66" s="552">
        <f>H66/H65*100</f>
        <v>100</v>
      </c>
      <c r="P66" s="575"/>
    </row>
    <row r="67" spans="1:16" s="509" customFormat="1" ht="26.25">
      <c r="A67" s="507"/>
      <c r="B67" s="507">
        <v>42</v>
      </c>
      <c r="C67" s="515"/>
      <c r="D67" s="520" t="s">
        <v>499</v>
      </c>
      <c r="E67" s="508">
        <f>SUM(E68:E73)</f>
        <v>238195</v>
      </c>
      <c r="F67" s="508">
        <f>SUM(F68:F73)</f>
        <v>-87045</v>
      </c>
      <c r="G67" s="529">
        <f>SUM(G68:G73)</f>
        <v>151150</v>
      </c>
      <c r="H67" s="529">
        <f>SUM(H68:H73)</f>
        <v>37410.469999999994</v>
      </c>
      <c r="I67" s="529">
        <f>SUM(I68:I73)</f>
        <v>1794680.2275</v>
      </c>
      <c r="J67" s="529">
        <f>SUM(J68:J73)</f>
        <v>0</v>
      </c>
      <c r="K67" s="529">
        <f>SUM(K68:K73)</f>
        <v>111988</v>
      </c>
      <c r="L67" s="529">
        <f>SUM(L68:L73)</f>
        <v>116.91093431852056</v>
      </c>
      <c r="M67" s="529">
        <f>SUM(M68:M73)</f>
        <v>100.00000000000001</v>
      </c>
      <c r="N67" s="550">
        <f>H67/H64*100</f>
        <v>99.47881308721611</v>
      </c>
      <c r="O67" s="550"/>
      <c r="P67" s="573">
        <f>H67/G67*100</f>
        <v>24.750559047303998</v>
      </c>
    </row>
    <row r="68" spans="1:16" ht="14.25">
      <c r="A68" s="517"/>
      <c r="B68" s="517"/>
      <c r="C68" s="512">
        <v>1</v>
      </c>
      <c r="D68" s="521" t="s">
        <v>496</v>
      </c>
      <c r="E68" s="513">
        <v>8084</v>
      </c>
      <c r="F68" s="513">
        <f aca="true" t="shared" si="7" ref="F68:F73">G68-E68</f>
        <v>0</v>
      </c>
      <c r="G68" s="543">
        <v>8084</v>
      </c>
      <c r="H68" s="546">
        <v>7922.2</v>
      </c>
      <c r="I68" s="394">
        <f>E68*7.5345</f>
        <v>60908.898</v>
      </c>
      <c r="L68" s="394">
        <f>E68/E67*100</f>
        <v>3.3938579735090997</v>
      </c>
      <c r="M68" s="552">
        <f>H68/H67*100</f>
        <v>21.176424674696687</v>
      </c>
      <c r="P68" s="575"/>
    </row>
    <row r="69" spans="1:16" ht="14.25">
      <c r="A69" s="517"/>
      <c r="B69" s="517"/>
      <c r="C69" s="512">
        <v>3</v>
      </c>
      <c r="D69" s="512" t="s">
        <v>482</v>
      </c>
      <c r="E69" s="513">
        <v>16129</v>
      </c>
      <c r="F69" s="513">
        <f t="shared" si="7"/>
        <v>67771</v>
      </c>
      <c r="G69" s="543">
        <v>83900</v>
      </c>
      <c r="H69" s="546">
        <v>27697.82</v>
      </c>
      <c r="I69" s="394">
        <f>E69*7.5345</f>
        <v>121523.9505</v>
      </c>
      <c r="K69" s="394">
        <v>111988</v>
      </c>
      <c r="L69" s="394">
        <f>K69/E67*100</f>
        <v>47.01526060580617</v>
      </c>
      <c r="M69" s="552">
        <f>H69/H67*100</f>
        <v>74.0376156728317</v>
      </c>
      <c r="P69" s="575"/>
    </row>
    <row r="70" spans="1:16" ht="14.25">
      <c r="A70" s="517"/>
      <c r="B70" s="517"/>
      <c r="C70" s="512">
        <v>3</v>
      </c>
      <c r="D70" s="512" t="s">
        <v>483</v>
      </c>
      <c r="E70" s="513">
        <v>55578</v>
      </c>
      <c r="F70" s="513">
        <f t="shared" si="7"/>
        <v>-55578</v>
      </c>
      <c r="G70" s="543">
        <v>0</v>
      </c>
      <c r="H70" s="546">
        <v>0</v>
      </c>
      <c r="I70" s="394">
        <f>E70*7.5345</f>
        <v>418752.44100000005</v>
      </c>
      <c r="M70" s="552">
        <f>H70/H67*100</f>
        <v>0</v>
      </c>
      <c r="P70" s="575"/>
    </row>
    <row r="71" spans="1:16" ht="14.25">
      <c r="A71" s="517"/>
      <c r="B71" s="517"/>
      <c r="C71" s="512">
        <v>5</v>
      </c>
      <c r="D71" s="512" t="s">
        <v>486</v>
      </c>
      <c r="E71" s="513">
        <v>57970</v>
      </c>
      <c r="F71" s="513">
        <f t="shared" si="7"/>
        <v>-250</v>
      </c>
      <c r="G71" s="543">
        <v>57720</v>
      </c>
      <c r="H71" s="546">
        <v>1790.45</v>
      </c>
      <c r="I71" s="394">
        <f>E71*7.5345</f>
        <v>436774.965</v>
      </c>
      <c r="L71" s="394">
        <f>E71/E67*100</f>
        <v>24.337202712063647</v>
      </c>
      <c r="M71" s="552">
        <f>H71/H67*100</f>
        <v>4.785959652471622</v>
      </c>
      <c r="P71" s="575"/>
    </row>
    <row r="72" spans="1:16" ht="14.25">
      <c r="A72" s="517"/>
      <c r="B72" s="517"/>
      <c r="C72" s="512">
        <v>4</v>
      </c>
      <c r="D72" s="512" t="s">
        <v>485</v>
      </c>
      <c r="E72" s="513">
        <v>97448</v>
      </c>
      <c r="F72" s="513">
        <f t="shared" si="7"/>
        <v>-97448</v>
      </c>
      <c r="G72" s="543">
        <v>0</v>
      </c>
      <c r="H72" s="546">
        <v>0</v>
      </c>
      <c r="I72" s="394">
        <f>E72*7.5345</f>
        <v>734221.956</v>
      </c>
      <c r="L72" s="394">
        <f>E72/E67*100</f>
        <v>40.91101828333928</v>
      </c>
      <c r="M72" s="552">
        <f>H72/H67*100</f>
        <v>0</v>
      </c>
      <c r="P72" s="575"/>
    </row>
    <row r="73" spans="1:16" ht="26.25">
      <c r="A73" s="517"/>
      <c r="B73" s="517"/>
      <c r="C73" s="512">
        <v>7</v>
      </c>
      <c r="D73" s="518" t="s">
        <v>492</v>
      </c>
      <c r="E73" s="513">
        <v>2986</v>
      </c>
      <c r="F73" s="513">
        <f t="shared" si="7"/>
        <v>-1540</v>
      </c>
      <c r="G73" s="543">
        <v>1446</v>
      </c>
      <c r="H73" s="546">
        <v>0</v>
      </c>
      <c r="I73" s="394">
        <f>E73*7.5345</f>
        <v>22498.017</v>
      </c>
      <c r="L73" s="394">
        <f>E73/E67*100</f>
        <v>1.253594743802347</v>
      </c>
      <c r="M73" s="552">
        <f>H73/H67*100</f>
        <v>0</v>
      </c>
      <c r="P73" s="575"/>
    </row>
    <row r="74" spans="1:16" ht="14.25">
      <c r="A74" s="517"/>
      <c r="B74" s="517"/>
      <c r="C74" s="512"/>
      <c r="D74" s="512"/>
      <c r="E74" s="513"/>
      <c r="F74" s="513"/>
      <c r="G74" s="543"/>
      <c r="H74" s="546"/>
      <c r="P74" s="575"/>
    </row>
    <row r="75" spans="1:16" ht="14.25">
      <c r="A75" s="517"/>
      <c r="B75" s="517"/>
      <c r="C75" s="512"/>
      <c r="D75" s="512"/>
      <c r="E75" s="513">
        <f>E64+E37</f>
        <v>3895281</v>
      </c>
      <c r="F75" s="513">
        <f>F64+F37</f>
        <v>-343726</v>
      </c>
      <c r="G75" s="542">
        <f>G64+G37</f>
        <v>3551555</v>
      </c>
      <c r="H75" s="542">
        <f>H64+H37</f>
        <v>2916356.58</v>
      </c>
      <c r="I75" s="542">
        <f aca="true" t="shared" si="8" ref="I75:O75">I64+I37</f>
        <v>1794680.2275</v>
      </c>
      <c r="J75" s="542">
        <f t="shared" si="8"/>
        <v>0</v>
      </c>
      <c r="K75" s="542">
        <f t="shared" si="8"/>
        <v>111988</v>
      </c>
      <c r="L75" s="542">
        <f t="shared" si="8"/>
        <v>116.91093431852056</v>
      </c>
      <c r="M75" s="542"/>
      <c r="N75" s="542"/>
      <c r="O75" s="572">
        <f t="shared" si="8"/>
        <v>99.99999999999999</v>
      </c>
      <c r="P75" s="575"/>
    </row>
    <row r="76" spans="1:7" ht="14.25">
      <c r="A76" s="517"/>
      <c r="B76" s="517"/>
      <c r="C76" s="512"/>
      <c r="D76" s="512"/>
      <c r="E76" s="513"/>
      <c r="F76" s="513"/>
      <c r="G76" s="513"/>
    </row>
    <row r="77" spans="1:11" ht="14.25">
      <c r="A77" s="531"/>
      <c r="B77" s="531"/>
      <c r="C77" s="531"/>
      <c r="D77" s="531"/>
      <c r="E77" s="532"/>
      <c r="F77" s="533"/>
      <c r="G77" s="533"/>
      <c r="I77" s="506">
        <f>I75-I67</f>
        <v>0</v>
      </c>
      <c r="J77" s="534">
        <f>I77/7.5345</f>
        <v>0</v>
      </c>
      <c r="K77" s="394" t="s">
        <v>500</v>
      </c>
    </row>
    <row r="78" spans="6:7" ht="14.25" hidden="1">
      <c r="F78" s="535"/>
      <c r="G78" s="535"/>
    </row>
    <row r="79" spans="5:15" s="536" customFormat="1" ht="14.25" hidden="1">
      <c r="E79" s="537"/>
      <c r="F79" s="537"/>
      <c r="G79" s="537"/>
      <c r="H79" s="539"/>
      <c r="J79" s="538"/>
      <c r="K79" s="539"/>
      <c r="L79" s="539"/>
      <c r="M79" s="553"/>
      <c r="N79" s="553"/>
      <c r="O79" s="553"/>
    </row>
    <row r="80" spans="3:15" s="536" customFormat="1" ht="14.25" hidden="1">
      <c r="C80" s="536" t="s">
        <v>501</v>
      </c>
      <c r="D80" s="536" t="s">
        <v>502</v>
      </c>
      <c r="E80" s="540">
        <f>E40+E48+E56+E66+E69</f>
        <v>888166</v>
      </c>
      <c r="F80" s="540">
        <f>F40+F48+F56+F66+F69</f>
        <v>20000</v>
      </c>
      <c r="G80" s="540">
        <f>G40+G48+G56+G66+G69</f>
        <v>908166</v>
      </c>
      <c r="H80" s="539"/>
      <c r="K80" s="539"/>
      <c r="L80" s="539"/>
      <c r="M80" s="553"/>
      <c r="N80" s="553"/>
      <c r="O80" s="553"/>
    </row>
    <row r="81" spans="4:15" s="536" customFormat="1" ht="14.25" hidden="1">
      <c r="D81" s="536" t="s">
        <v>503</v>
      </c>
      <c r="E81" s="540">
        <f>E70+E49+E41</f>
        <v>76348</v>
      </c>
      <c r="F81" s="540">
        <f>F70+F49+F41</f>
        <v>-66215</v>
      </c>
      <c r="G81" s="540">
        <f>G70+G49+G41</f>
        <v>10133</v>
      </c>
      <c r="H81" s="539"/>
      <c r="K81" s="539"/>
      <c r="L81" s="539"/>
      <c r="M81" s="553"/>
      <c r="N81" s="553"/>
      <c r="O81" s="553"/>
    </row>
    <row r="82" spans="4:15" s="536" customFormat="1" ht="14.25" hidden="1">
      <c r="D82" s="538" t="s">
        <v>504</v>
      </c>
      <c r="E82" s="537">
        <f>E42+E50+E59+E57</f>
        <v>1849899</v>
      </c>
      <c r="F82" s="537">
        <f>F42+F50+F59+F57</f>
        <v>13000</v>
      </c>
      <c r="G82" s="537">
        <f>G42+G50+G59+G57</f>
        <v>1862899</v>
      </c>
      <c r="H82" s="539"/>
      <c r="K82" s="539"/>
      <c r="L82" s="539"/>
      <c r="M82" s="553"/>
      <c r="N82" s="553"/>
      <c r="O82" s="553"/>
    </row>
    <row r="83" spans="4:15" s="536" customFormat="1" ht="14.25" hidden="1">
      <c r="D83" s="538" t="s">
        <v>505</v>
      </c>
      <c r="E83" s="537">
        <f>E72+E62+E51+E43</f>
        <v>750183</v>
      </c>
      <c r="F83" s="537">
        <f>F72+F62+F51+F43</f>
        <v>-403775</v>
      </c>
      <c r="G83" s="537">
        <f>G72+G62+G51+G43</f>
        <v>346408</v>
      </c>
      <c r="H83" s="539"/>
      <c r="K83" s="539"/>
      <c r="L83" s="539"/>
      <c r="M83" s="553"/>
      <c r="N83" s="553"/>
      <c r="O83" s="553"/>
    </row>
    <row r="84" spans="4:15" s="536" customFormat="1" ht="14.25" hidden="1">
      <c r="D84" s="536" t="s">
        <v>506</v>
      </c>
      <c r="E84" s="540">
        <f>E71+E63+E52+E44</f>
        <v>264645</v>
      </c>
      <c r="F84" s="540">
        <f>F71+F63+F52+F44</f>
        <v>64125</v>
      </c>
      <c r="G84" s="540">
        <f>G71+G63+G52+G44</f>
        <v>328770</v>
      </c>
      <c r="H84" s="539"/>
      <c r="K84" s="539"/>
      <c r="L84" s="539"/>
      <c r="M84" s="553"/>
      <c r="N84" s="553"/>
      <c r="O84" s="553"/>
    </row>
    <row r="85" spans="4:15" s="536" customFormat="1" ht="14.25" hidden="1">
      <c r="D85" s="536" t="s">
        <v>507</v>
      </c>
      <c r="E85" s="540">
        <f>E45</f>
        <v>23470</v>
      </c>
      <c r="F85" s="540">
        <f>F45</f>
        <v>6556</v>
      </c>
      <c r="G85" s="540">
        <f>G45</f>
        <v>30026</v>
      </c>
      <c r="H85" s="539"/>
      <c r="K85" s="539"/>
      <c r="L85" s="539"/>
      <c r="M85" s="553"/>
      <c r="N85" s="553"/>
      <c r="O85" s="553"/>
    </row>
    <row r="86" spans="4:15" s="536" customFormat="1" ht="14.25" hidden="1">
      <c r="D86" s="536" t="s">
        <v>508</v>
      </c>
      <c r="E86" s="540">
        <f>E53</f>
        <v>2256</v>
      </c>
      <c r="F86" s="540">
        <f>F53</f>
        <v>-1256</v>
      </c>
      <c r="G86" s="540">
        <f>G53</f>
        <v>1000</v>
      </c>
      <c r="H86" s="539"/>
      <c r="K86" s="539"/>
      <c r="L86" s="539"/>
      <c r="M86" s="553"/>
      <c r="N86" s="553"/>
      <c r="O86" s="553"/>
    </row>
    <row r="87" spans="4:15" s="536" customFormat="1" ht="14.25" hidden="1">
      <c r="D87" s="538" t="s">
        <v>509</v>
      </c>
      <c r="E87" s="540">
        <f>E73+E54</f>
        <v>5162</v>
      </c>
      <c r="F87" s="540">
        <f>F73+F54</f>
        <v>24639</v>
      </c>
      <c r="G87" s="540">
        <f>G73+G54</f>
        <v>29801</v>
      </c>
      <c r="H87" s="539"/>
      <c r="K87" s="539"/>
      <c r="L87" s="539"/>
      <c r="M87" s="553"/>
      <c r="N87" s="553"/>
      <c r="O87" s="553"/>
    </row>
    <row r="88" spans="4:7" ht="14.25" hidden="1">
      <c r="D88" s="536" t="s">
        <v>510</v>
      </c>
      <c r="E88" s="540">
        <f>E22</f>
        <v>35152</v>
      </c>
      <c r="F88" s="540">
        <f>F22</f>
        <v>-800</v>
      </c>
      <c r="G88" s="540">
        <f>G22</f>
        <v>34352</v>
      </c>
    </row>
    <row r="89" spans="5:7" ht="14.25" hidden="1">
      <c r="E89" s="527">
        <f>SUM(E80:E88)</f>
        <v>3895281</v>
      </c>
      <c r="F89" s="527">
        <f>SUM(F80:F88)</f>
        <v>-343726</v>
      </c>
      <c r="G89" s="527">
        <f>SUM(G80:G88)</f>
        <v>3551555</v>
      </c>
    </row>
    <row r="90" ht="14.25" hidden="1">
      <c r="E90" s="527"/>
    </row>
    <row r="91" spans="3:7" ht="14.25" hidden="1">
      <c r="C91" s="94">
        <v>9</v>
      </c>
      <c r="E91" s="527">
        <f>E85+E83+E81</f>
        <v>850001</v>
      </c>
      <c r="F91" s="527">
        <f>F85+F83+F81</f>
        <v>-463434</v>
      </c>
      <c r="G91" s="527">
        <f>G85+G83+G81</f>
        <v>386567</v>
      </c>
    </row>
    <row r="92" spans="3:5" ht="14.25" hidden="1">
      <c r="C92" s="94">
        <v>3</v>
      </c>
      <c r="E92" s="527">
        <f>SUM(E93:E97)</f>
        <v>0</v>
      </c>
    </row>
    <row r="93" spans="3:7" ht="14.25" hidden="1">
      <c r="C93" s="94">
        <v>31</v>
      </c>
      <c r="E93" s="528">
        <f>I49</f>
        <v>0</v>
      </c>
      <c r="F93" s="527"/>
      <c r="G93" s="527"/>
    </row>
    <row r="94" spans="3:6" ht="14.25" hidden="1">
      <c r="C94" s="94">
        <v>32</v>
      </c>
      <c r="E94" s="527"/>
      <c r="F94" s="527"/>
    </row>
    <row r="95" spans="3:7" ht="14.25" hidden="1">
      <c r="C95" s="94">
        <v>34</v>
      </c>
      <c r="F95" s="527"/>
      <c r="G95" s="527"/>
    </row>
    <row r="96" ht="14.25" hidden="1">
      <c r="C96" s="94">
        <v>36</v>
      </c>
    </row>
    <row r="97" spans="3:6" ht="14.25" hidden="1">
      <c r="C97" s="94">
        <v>38</v>
      </c>
      <c r="E97" s="527"/>
      <c r="F97" s="527"/>
    </row>
    <row r="98" spans="5:6" ht="14.25" hidden="1">
      <c r="E98" s="527"/>
      <c r="F98" s="527"/>
    </row>
    <row r="99" ht="14.25" hidden="1">
      <c r="F99" s="527"/>
    </row>
    <row r="100" ht="14.25" hidden="1">
      <c r="F100" s="527"/>
    </row>
  </sheetData>
  <sheetProtection/>
  <mergeCells count="6">
    <mergeCell ref="M35:O35"/>
    <mergeCell ref="A1:H1"/>
    <mergeCell ref="A3:G3"/>
    <mergeCell ref="A5:G5"/>
    <mergeCell ref="A7:G7"/>
    <mergeCell ref="A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5"/>
  <cols>
    <col min="7" max="7" width="3.421875" style="0" customWidth="1"/>
    <col min="8" max="8" width="13.28125" style="0" customWidth="1"/>
    <col min="9" max="9" width="14.8515625" style="0" customWidth="1"/>
    <col min="10" max="11" width="12.7109375" style="0" customWidth="1"/>
    <col min="12" max="12" width="11.00390625" style="0" customWidth="1"/>
  </cols>
  <sheetData>
    <row r="1" ht="42" customHeight="1"/>
    <row r="2" spans="1:12" ht="33" customHeight="1">
      <c r="A2" s="816" t="s">
        <v>391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</row>
    <row r="3" spans="1:12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">
      <c r="A4" s="816" t="s">
        <v>367</v>
      </c>
      <c r="B4" s="816"/>
      <c r="C4" s="816"/>
      <c r="D4" s="816"/>
      <c r="E4" s="816"/>
      <c r="F4" s="816"/>
      <c r="G4" s="816"/>
      <c r="H4" s="816"/>
      <c r="I4" s="816"/>
      <c r="J4" s="817"/>
      <c r="K4" s="817"/>
      <c r="L4" s="817"/>
    </row>
    <row r="5" spans="1:12" ht="18" customHeight="1">
      <c r="A5" s="130"/>
      <c r="B5" s="130"/>
      <c r="C5" s="130"/>
      <c r="D5" s="130"/>
      <c r="E5" s="130"/>
      <c r="F5" s="130"/>
      <c r="G5" s="130"/>
      <c r="H5" s="130"/>
      <c r="I5" s="130"/>
      <c r="J5" s="131"/>
      <c r="K5" s="131"/>
      <c r="L5" s="131"/>
    </row>
    <row r="6" spans="1:12" ht="33.75" customHeight="1">
      <c r="A6" s="130"/>
      <c r="B6" s="130"/>
      <c r="C6" s="130"/>
      <c r="D6" s="130"/>
      <c r="E6" s="130"/>
      <c r="F6" s="130"/>
      <c r="G6" s="130"/>
      <c r="H6" s="130"/>
      <c r="I6" s="130"/>
      <c r="J6" s="131"/>
      <c r="K6" s="131"/>
      <c r="L6" s="131"/>
    </row>
    <row r="7" spans="1:12" ht="15">
      <c r="A7" s="130"/>
      <c r="B7" s="130"/>
      <c r="C7" s="130"/>
      <c r="D7" s="130"/>
      <c r="E7" s="130"/>
      <c r="F7" s="130"/>
      <c r="G7" s="130"/>
      <c r="H7" s="130"/>
      <c r="I7" s="130"/>
      <c r="J7" s="131"/>
      <c r="K7" s="131"/>
      <c r="L7" s="131"/>
    </row>
    <row r="8" ht="21.75" customHeight="1">
      <c r="L8" s="132" t="s">
        <v>347</v>
      </c>
    </row>
    <row r="9" spans="1:12" ht="60" customHeight="1">
      <c r="A9" s="102"/>
      <c r="B9" s="103"/>
      <c r="C9" s="103"/>
      <c r="D9" s="104"/>
      <c r="E9" s="104"/>
      <c r="F9" s="105"/>
      <c r="G9" s="133"/>
      <c r="H9" s="106" t="s">
        <v>392</v>
      </c>
      <c r="I9" s="106" t="s">
        <v>348</v>
      </c>
      <c r="J9" s="106" t="s">
        <v>393</v>
      </c>
      <c r="K9" s="129" t="s">
        <v>369</v>
      </c>
      <c r="L9" s="129" t="s">
        <v>370</v>
      </c>
    </row>
    <row r="10" spans="1:12" ht="29.25" customHeight="1">
      <c r="A10" s="779" t="s">
        <v>365</v>
      </c>
      <c r="B10" s="847" t="s">
        <v>366</v>
      </c>
      <c r="C10" s="848"/>
      <c r="D10" s="848"/>
      <c r="E10" s="848"/>
      <c r="F10" s="848"/>
      <c r="G10" s="849"/>
      <c r="H10" s="146">
        <v>2752513.56</v>
      </c>
      <c r="I10" s="780">
        <v>3551555.28</v>
      </c>
      <c r="J10" s="780">
        <v>2916356.58</v>
      </c>
      <c r="K10" s="123">
        <f>J10/H10*100</f>
        <v>105.95248729673834</v>
      </c>
      <c r="L10" s="123">
        <f>J10/I10*100</f>
        <v>82.11491445516795</v>
      </c>
    </row>
    <row r="11" spans="1:12" ht="14.25">
      <c r="A11" s="824"/>
      <c r="B11" s="815"/>
      <c r="C11" s="815"/>
      <c r="D11" s="815"/>
      <c r="E11" s="815"/>
      <c r="F11" s="815"/>
      <c r="G11" s="134"/>
      <c r="H11" s="128"/>
      <c r="I11" s="119"/>
      <c r="J11" s="119"/>
      <c r="K11" s="119"/>
      <c r="L11" s="123"/>
    </row>
  </sheetData>
  <sheetProtection/>
  <mergeCells count="4">
    <mergeCell ref="A11:F11"/>
    <mergeCell ref="A2:L2"/>
    <mergeCell ref="A4:L4"/>
    <mergeCell ref="B10:G10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K40" sqref="K40"/>
    </sheetView>
  </sheetViews>
  <sheetFormatPr defaultColWidth="9.140625" defaultRowHeight="15"/>
  <cols>
    <col min="1" max="1" width="10.00390625" style="0" customWidth="1"/>
    <col min="2" max="2" width="7.28125" style="0" customWidth="1"/>
    <col min="3" max="3" width="38.140625" style="77" customWidth="1"/>
    <col min="4" max="4" width="16.57421875" style="0" hidden="1" customWidth="1"/>
    <col min="5" max="5" width="14.00390625" style="161" customWidth="1"/>
    <col min="6" max="6" width="14.57421875" style="0" customWidth="1"/>
    <col min="7" max="7" width="13.00390625" style="71" customWidth="1"/>
    <col min="8" max="8" width="9.8515625" style="0" customWidth="1"/>
    <col min="15" max="15" width="12.57421875" style="0" bestFit="1" customWidth="1"/>
  </cols>
  <sheetData>
    <row r="1" spans="1:8" ht="15" customHeight="1">
      <c r="A1" s="810" t="s">
        <v>315</v>
      </c>
      <c r="B1" s="810"/>
      <c r="C1" s="810"/>
      <c r="D1" s="810"/>
      <c r="E1" s="810"/>
      <c r="F1" s="810"/>
      <c r="G1" s="810"/>
      <c r="H1" s="810"/>
    </row>
    <row r="2" spans="1:8" ht="15" customHeight="1">
      <c r="A2" s="82"/>
      <c r="B2" s="82"/>
      <c r="C2" s="839" t="s">
        <v>368</v>
      </c>
      <c r="D2" s="839"/>
      <c r="E2" s="811"/>
      <c r="F2" s="811"/>
      <c r="H2" s="82"/>
    </row>
    <row r="3" spans="1:8" ht="14.25" customHeight="1">
      <c r="A3" s="812" t="s">
        <v>446</v>
      </c>
      <c r="B3" s="812"/>
      <c r="C3" s="812"/>
      <c r="D3" s="812"/>
      <c r="E3" s="812"/>
      <c r="F3" s="812"/>
      <c r="G3" s="812"/>
      <c r="H3" s="812"/>
    </row>
    <row r="4" spans="1:8" ht="81">
      <c r="A4" s="36" t="s">
        <v>5</v>
      </c>
      <c r="B4" s="36" t="s">
        <v>6</v>
      </c>
      <c r="C4" s="150" t="s">
        <v>7</v>
      </c>
      <c r="D4" s="106" t="s">
        <v>392</v>
      </c>
      <c r="E4" s="106" t="s">
        <v>348</v>
      </c>
      <c r="F4" s="106" t="s">
        <v>393</v>
      </c>
      <c r="G4" s="139" t="s">
        <v>369</v>
      </c>
      <c r="H4" s="129" t="s">
        <v>370</v>
      </c>
    </row>
    <row r="5" spans="1:8" ht="14.25">
      <c r="A5" s="215" t="s">
        <v>1</v>
      </c>
      <c r="B5" s="215" t="s">
        <v>1</v>
      </c>
      <c r="C5" s="216" t="s">
        <v>10</v>
      </c>
      <c r="D5" s="306" t="e">
        <f>D10+D17+D34+D44+D48+D6</f>
        <v>#REF!</v>
      </c>
      <c r="E5" s="306" t="e">
        <f>E10+E17+E34+E44+E48+E6</f>
        <v>#REF!</v>
      </c>
      <c r="F5" s="306" t="e">
        <f>F10+F17+F34+F44+F48+F6</f>
        <v>#REF!</v>
      </c>
      <c r="G5" s="307" t="e">
        <f>F5/D5*100</f>
        <v>#REF!</v>
      </c>
      <c r="H5" s="308" t="e">
        <f aca="true" t="shared" si="0" ref="H5:H10">F5/E5*100</f>
        <v>#REF!</v>
      </c>
    </row>
    <row r="6" spans="1:8" s="163" customFormat="1" ht="14.25">
      <c r="A6" s="213" t="s">
        <v>309</v>
      </c>
      <c r="B6" s="240">
        <v>1</v>
      </c>
      <c r="C6" s="214" t="s">
        <v>311</v>
      </c>
      <c r="D6" s="312">
        <f>SUM(D7:D9)</f>
        <v>32780.6</v>
      </c>
      <c r="E6" s="312">
        <f>SUM(E7:E9)</f>
        <v>3900</v>
      </c>
      <c r="F6" s="312">
        <f>SUM(F7:F9)</f>
        <v>1637.51</v>
      </c>
      <c r="G6" s="313">
        <f>F6/D6*100</f>
        <v>4.995363111108399</v>
      </c>
      <c r="H6" s="314">
        <f t="shared" si="0"/>
        <v>41.9874358974359</v>
      </c>
    </row>
    <row r="7" spans="1:8" ht="14.25">
      <c r="A7" s="45"/>
      <c r="B7" s="46">
        <v>6711</v>
      </c>
      <c r="C7" s="137" t="s">
        <v>313</v>
      </c>
      <c r="D7" s="225">
        <v>20156.16</v>
      </c>
      <c r="E7" s="226">
        <v>2900</v>
      </c>
      <c r="F7" s="227"/>
      <c r="G7" s="228">
        <f>F7/D7*100</f>
        <v>0</v>
      </c>
      <c r="H7" s="318">
        <f t="shared" si="0"/>
        <v>0</v>
      </c>
    </row>
    <row r="8" spans="1:8" ht="16.5" customHeight="1">
      <c r="A8" s="38"/>
      <c r="B8" s="47">
        <v>6712</v>
      </c>
      <c r="C8" s="138" t="s">
        <v>314</v>
      </c>
      <c r="D8" s="225">
        <v>11806.1</v>
      </c>
      <c r="E8" s="226">
        <v>1000</v>
      </c>
      <c r="F8" s="227"/>
      <c r="G8" s="228">
        <f>F8/D8*100</f>
        <v>0</v>
      </c>
      <c r="H8" s="318">
        <f t="shared" si="0"/>
        <v>0</v>
      </c>
    </row>
    <row r="9" spans="1:8" ht="16.5" customHeight="1">
      <c r="A9" s="221"/>
      <c r="B9" s="222">
        <v>9221</v>
      </c>
      <c r="C9" s="153" t="s">
        <v>450</v>
      </c>
      <c r="D9" s="229">
        <v>818.34</v>
      </c>
      <c r="E9" s="230">
        <v>0</v>
      </c>
      <c r="F9" s="227">
        <v>1637.51</v>
      </c>
      <c r="G9" s="228">
        <f>F9/D9*100</f>
        <v>200.1014248356429</v>
      </c>
      <c r="H9" s="318" t="e">
        <f t="shared" si="0"/>
        <v>#DIV/0!</v>
      </c>
    </row>
    <row r="10" spans="1:8" s="28" customFormat="1" ht="14.25">
      <c r="A10" s="209" t="s">
        <v>11</v>
      </c>
      <c r="B10" s="209" t="s">
        <v>12</v>
      </c>
      <c r="C10" s="210" t="s">
        <v>13</v>
      </c>
      <c r="D10" s="327">
        <f>D13+D16</f>
        <v>962037.97</v>
      </c>
      <c r="E10" s="327">
        <f>E13+E16</f>
        <v>918298.9</v>
      </c>
      <c r="F10" s="327">
        <f>F13+F16</f>
        <v>1052630.84</v>
      </c>
      <c r="G10" s="328">
        <f>F10/D10</f>
        <v>1.0941676657523196</v>
      </c>
      <c r="H10" s="329">
        <f t="shared" si="0"/>
        <v>114.62834595576669</v>
      </c>
    </row>
    <row r="11" spans="1:8" s="28" customFormat="1" ht="20.25">
      <c r="A11" s="147"/>
      <c r="B11" s="147">
        <v>61</v>
      </c>
      <c r="C11" s="151" t="s">
        <v>371</v>
      </c>
      <c r="D11" s="332">
        <f>D12</f>
        <v>951904.85</v>
      </c>
      <c r="E11" s="332">
        <f aca="true" t="shared" si="1" ref="D11:F12">E12</f>
        <v>908165.78</v>
      </c>
      <c r="F11" s="332">
        <f t="shared" si="1"/>
        <v>982007.64</v>
      </c>
      <c r="G11" s="333">
        <f>F11/D11</f>
        <v>1.0316237384440263</v>
      </c>
      <c r="H11" s="334">
        <f>F11/E11*100</f>
        <v>108.13087892388987</v>
      </c>
    </row>
    <row r="12" spans="1:8" s="28" customFormat="1" ht="20.25">
      <c r="A12" s="147"/>
      <c r="B12" s="147">
        <v>661</v>
      </c>
      <c r="C12" s="152" t="s">
        <v>372</v>
      </c>
      <c r="D12" s="332">
        <f t="shared" si="1"/>
        <v>951904.85</v>
      </c>
      <c r="E12" s="332">
        <f t="shared" si="1"/>
        <v>908165.78</v>
      </c>
      <c r="F12" s="332">
        <f t="shared" si="1"/>
        <v>982007.64</v>
      </c>
      <c r="G12" s="333">
        <f>F12/D12</f>
        <v>1.0316237384440263</v>
      </c>
      <c r="H12" s="334">
        <f>F12/E12*100</f>
        <v>108.13087892388987</v>
      </c>
    </row>
    <row r="13" spans="1:8" ht="14.25">
      <c r="A13" s="65" t="s">
        <v>14</v>
      </c>
      <c r="B13" s="65" t="s">
        <v>15</v>
      </c>
      <c r="C13" s="153" t="s">
        <v>16</v>
      </c>
      <c r="D13" s="406">
        <v>951904.85</v>
      </c>
      <c r="E13" s="407">
        <v>908165.78</v>
      </c>
      <c r="F13" s="406">
        <v>982007.64</v>
      </c>
      <c r="G13" s="339">
        <f>F13/D13*100</f>
        <v>103.16237384440264</v>
      </c>
      <c r="H13" s="318">
        <f>F13/E13*100</f>
        <v>108.13087892388987</v>
      </c>
    </row>
    <row r="14" spans="1:8" ht="14.25">
      <c r="A14" s="141"/>
      <c r="B14" s="158">
        <v>92</v>
      </c>
      <c r="C14" s="154" t="s">
        <v>373</v>
      </c>
      <c r="D14" s="343">
        <f>D15</f>
        <v>10133.12</v>
      </c>
      <c r="E14" s="344">
        <f>E15</f>
        <v>10133.12</v>
      </c>
      <c r="F14" s="343">
        <f>F15</f>
        <v>70623.2</v>
      </c>
      <c r="G14" s="333">
        <f>F14/D14</f>
        <v>6.96954146403082</v>
      </c>
      <c r="H14" s="345">
        <f aca="true" t="shared" si="2" ref="H14:H64">F14/E14*100</f>
        <v>696.9541464030821</v>
      </c>
    </row>
    <row r="15" spans="1:8" ht="14.25">
      <c r="A15" s="141"/>
      <c r="B15" s="158">
        <v>922</v>
      </c>
      <c r="C15" s="155" t="s">
        <v>374</v>
      </c>
      <c r="D15" s="343">
        <f>D16</f>
        <v>10133.12</v>
      </c>
      <c r="E15" s="344">
        <f>E16</f>
        <v>10133.12</v>
      </c>
      <c r="F15" s="343">
        <f>F16</f>
        <v>70623.2</v>
      </c>
      <c r="G15" s="333">
        <f>F15/D15</f>
        <v>6.96954146403082</v>
      </c>
      <c r="H15" s="345">
        <f t="shared" si="2"/>
        <v>696.9541464030821</v>
      </c>
    </row>
    <row r="16" spans="1:8" ht="14.25">
      <c r="A16" s="65"/>
      <c r="B16" s="65">
        <v>9221</v>
      </c>
      <c r="C16" s="153" t="s">
        <v>324</v>
      </c>
      <c r="D16" s="407">
        <v>10133.12</v>
      </c>
      <c r="E16" s="407">
        <v>10133.12</v>
      </c>
      <c r="F16" s="407">
        <v>70623.2</v>
      </c>
      <c r="G16" s="347">
        <f>F16/D16</f>
        <v>6.96954146403082</v>
      </c>
      <c r="H16" s="318">
        <f t="shared" si="2"/>
        <v>696.9541464030821</v>
      </c>
    </row>
    <row r="17" spans="1:8" s="48" customFormat="1" ht="14.25">
      <c r="A17" s="211" t="s">
        <v>11</v>
      </c>
      <c r="B17" s="211" t="s">
        <v>17</v>
      </c>
      <c r="C17" s="212" t="s">
        <v>18</v>
      </c>
      <c r="D17" s="350">
        <f>D18+D22+D25+D31+D28</f>
        <v>5229026.51</v>
      </c>
      <c r="E17" s="350">
        <f>E18+E22+E25+E31+E28</f>
        <v>2209307.3200000003</v>
      </c>
      <c r="F17" s="350">
        <f>F18+F22+F25+F31+F28</f>
        <v>4806076.97</v>
      </c>
      <c r="G17" s="313">
        <f>F17/D17*100</f>
        <v>91.91150514935906</v>
      </c>
      <c r="H17" s="313">
        <f t="shared" si="2"/>
        <v>217.53772897470864</v>
      </c>
    </row>
    <row r="18" spans="1:8" s="28" customFormat="1" ht="14.25">
      <c r="A18" s="149"/>
      <c r="B18" s="149">
        <v>64</v>
      </c>
      <c r="C18" s="152" t="s">
        <v>376</v>
      </c>
      <c r="D18" s="332">
        <f>D19</f>
        <v>757.3199999999999</v>
      </c>
      <c r="E18" s="332">
        <f>E19</f>
        <v>1128.1499999999999</v>
      </c>
      <c r="F18" s="332">
        <f>F19</f>
        <v>140.63</v>
      </c>
      <c r="G18" s="334">
        <f>F18/D18*100</f>
        <v>18.569429039243648</v>
      </c>
      <c r="H18" s="318">
        <f t="shared" si="2"/>
        <v>12.465540929840891</v>
      </c>
    </row>
    <row r="19" spans="1:8" s="28" customFormat="1" ht="14.25">
      <c r="A19" s="149"/>
      <c r="B19" s="149">
        <v>641</v>
      </c>
      <c r="C19" s="152" t="s">
        <v>377</v>
      </c>
      <c r="D19" s="332">
        <f>D20+D21</f>
        <v>757.3199999999999</v>
      </c>
      <c r="E19" s="332">
        <f>E20+E21</f>
        <v>1128.1499999999999</v>
      </c>
      <c r="F19" s="332">
        <f>F20+F21</f>
        <v>140.63</v>
      </c>
      <c r="G19" s="334">
        <f aca="true" t="shared" si="3" ref="G19:G64">F19/D19*100</f>
        <v>18.569429039243648</v>
      </c>
      <c r="H19" s="318">
        <f t="shared" si="2"/>
        <v>12.465540929840891</v>
      </c>
    </row>
    <row r="20" spans="1:15" ht="14.25">
      <c r="A20" s="65" t="s">
        <v>19</v>
      </c>
      <c r="B20" s="65" t="s">
        <v>20</v>
      </c>
      <c r="C20" s="153" t="s">
        <v>21</v>
      </c>
      <c r="D20" s="225">
        <v>33.92</v>
      </c>
      <c r="E20" s="407">
        <v>66.36</v>
      </c>
      <c r="F20" s="352">
        <v>23.39</v>
      </c>
      <c r="G20" s="334">
        <f t="shared" si="3"/>
        <v>68.9563679245283</v>
      </c>
      <c r="H20" s="318">
        <f t="shared" si="2"/>
        <v>35.24713682941531</v>
      </c>
      <c r="O20" s="70" t="e">
        <f>F5-F16</f>
        <v>#REF!</v>
      </c>
    </row>
    <row r="21" spans="1:8" ht="14.25">
      <c r="A21" s="65" t="s">
        <v>22</v>
      </c>
      <c r="B21" s="65" t="s">
        <v>23</v>
      </c>
      <c r="C21" s="153" t="s">
        <v>24</v>
      </c>
      <c r="D21" s="225">
        <v>723.4</v>
      </c>
      <c r="E21" s="407">
        <v>1061.79</v>
      </c>
      <c r="F21" s="352">
        <v>117.24</v>
      </c>
      <c r="G21" s="334">
        <f t="shared" si="3"/>
        <v>16.206801216477743</v>
      </c>
      <c r="H21" s="318">
        <f t="shared" si="2"/>
        <v>11.041731415816686</v>
      </c>
    </row>
    <row r="22" spans="1:8" ht="20.25">
      <c r="A22" s="141"/>
      <c r="B22" s="158">
        <v>65</v>
      </c>
      <c r="C22" s="151" t="s">
        <v>378</v>
      </c>
      <c r="D22" s="353">
        <f>D23</f>
        <v>115545.62</v>
      </c>
      <c r="E22" s="354">
        <f>E23</f>
        <v>130979.62</v>
      </c>
      <c r="F22" s="353">
        <f>F23</f>
        <v>136979.28</v>
      </c>
      <c r="G22" s="334">
        <f t="shared" si="3"/>
        <v>118.54995455474644</v>
      </c>
      <c r="H22" s="345">
        <f t="shared" si="2"/>
        <v>104.58060574614585</v>
      </c>
    </row>
    <row r="23" spans="1:8" ht="14.25">
      <c r="A23" s="141"/>
      <c r="B23" s="158">
        <v>652</v>
      </c>
      <c r="C23" s="151" t="s">
        <v>379</v>
      </c>
      <c r="D23" s="353">
        <f>D24</f>
        <v>115545.62</v>
      </c>
      <c r="E23" s="354">
        <f>E24</f>
        <v>130979.62</v>
      </c>
      <c r="F23" s="353">
        <f>F24</f>
        <v>136979.28</v>
      </c>
      <c r="G23" s="334">
        <f t="shared" si="3"/>
        <v>118.54995455474644</v>
      </c>
      <c r="H23" s="345">
        <f t="shared" si="2"/>
        <v>104.58060574614585</v>
      </c>
    </row>
    <row r="24" spans="1:15" ht="14.25">
      <c r="A24" s="65" t="s">
        <v>25</v>
      </c>
      <c r="B24" s="65" t="s">
        <v>26</v>
      </c>
      <c r="C24" s="153" t="s">
        <v>27</v>
      </c>
      <c r="D24" s="406">
        <v>115545.62</v>
      </c>
      <c r="E24" s="407">
        <v>130979.62</v>
      </c>
      <c r="F24" s="407">
        <v>136979.28</v>
      </c>
      <c r="G24" s="334">
        <f t="shared" si="3"/>
        <v>118.54995455474644</v>
      </c>
      <c r="H24" s="318">
        <f t="shared" si="2"/>
        <v>104.58060574614585</v>
      </c>
      <c r="O24">
        <v>66650</v>
      </c>
    </row>
    <row r="25" spans="1:8" ht="20.25">
      <c r="A25" s="141"/>
      <c r="B25" s="158">
        <v>67</v>
      </c>
      <c r="C25" s="152" t="s">
        <v>380</v>
      </c>
      <c r="D25" s="353">
        <f>D26</f>
        <v>2200574.92</v>
      </c>
      <c r="E25" s="354">
        <f>E26</f>
        <v>1730791.84</v>
      </c>
      <c r="F25" s="353">
        <f>F26</f>
        <v>1654962.36</v>
      </c>
      <c r="G25" s="334">
        <f t="shared" si="3"/>
        <v>75.20590846323016</v>
      </c>
      <c r="H25" s="318">
        <f t="shared" si="2"/>
        <v>95.61879838767902</v>
      </c>
    </row>
    <row r="26" spans="1:8" ht="14.25">
      <c r="A26" s="141"/>
      <c r="B26" s="158">
        <v>673</v>
      </c>
      <c r="C26" s="152" t="s">
        <v>381</v>
      </c>
      <c r="D26" s="353">
        <f>D27</f>
        <v>2200574.92</v>
      </c>
      <c r="E26" s="354">
        <f>E27</f>
        <v>1730791.84</v>
      </c>
      <c r="F26" s="353">
        <f>F27</f>
        <v>1654962.36</v>
      </c>
      <c r="G26" s="334">
        <f t="shared" si="3"/>
        <v>75.20590846323016</v>
      </c>
      <c r="H26" s="318">
        <f t="shared" si="2"/>
        <v>95.61879838767902</v>
      </c>
    </row>
    <row r="27" spans="1:8" ht="14.25">
      <c r="A27" s="65" t="s">
        <v>28</v>
      </c>
      <c r="B27" s="65" t="s">
        <v>29</v>
      </c>
      <c r="C27" s="153" t="s">
        <v>30</v>
      </c>
      <c r="D27" s="406">
        <v>2200574.92</v>
      </c>
      <c r="E27" s="408">
        <v>1730791.84</v>
      </c>
      <c r="F27" s="406">
        <v>1654962.36</v>
      </c>
      <c r="G27" s="334">
        <f t="shared" si="3"/>
        <v>75.20590846323016</v>
      </c>
      <c r="H27" s="318">
        <f t="shared" si="2"/>
        <v>95.61879838767902</v>
      </c>
    </row>
    <row r="28" spans="1:15" ht="14.25">
      <c r="A28" s="141"/>
      <c r="B28" s="158">
        <v>68</v>
      </c>
      <c r="C28" s="152" t="s">
        <v>375</v>
      </c>
      <c r="D28" s="409">
        <f>D29</f>
        <v>71.41</v>
      </c>
      <c r="E28" s="410">
        <f>E29</f>
        <v>0</v>
      </c>
      <c r="F28" s="411">
        <f>F29</f>
        <v>900.6</v>
      </c>
      <c r="G28" s="334">
        <f>F28/D28*100</f>
        <v>1261.1679036549504</v>
      </c>
      <c r="H28" s="345" t="e">
        <f>F28/E28*100</f>
        <v>#DIV/0!</v>
      </c>
      <c r="O28" s="70"/>
    </row>
    <row r="29" spans="1:15" ht="14.25">
      <c r="A29" s="141"/>
      <c r="B29" s="158">
        <v>683</v>
      </c>
      <c r="C29" s="152" t="s">
        <v>33</v>
      </c>
      <c r="D29" s="409">
        <f>D30</f>
        <v>71.41</v>
      </c>
      <c r="E29" s="410">
        <f>E30</f>
        <v>0</v>
      </c>
      <c r="F29" s="411">
        <f>F30</f>
        <v>900.6</v>
      </c>
      <c r="G29" s="334">
        <f>F29/D29*100</f>
        <v>1261.1679036549504</v>
      </c>
      <c r="H29" s="345" t="e">
        <f>F29/E29*100</f>
        <v>#DIV/0!</v>
      </c>
      <c r="O29" s="70"/>
    </row>
    <row r="30" spans="1:8" ht="14.25">
      <c r="A30" s="65" t="s">
        <v>31</v>
      </c>
      <c r="B30" s="65" t="s">
        <v>32</v>
      </c>
      <c r="C30" s="153" t="s">
        <v>33</v>
      </c>
      <c r="D30" s="224">
        <v>71.41</v>
      </c>
      <c r="E30" s="359">
        <v>0</v>
      </c>
      <c r="F30" s="352">
        <v>900.6</v>
      </c>
      <c r="G30" s="334">
        <f>F30/D30*100</f>
        <v>1261.1679036549504</v>
      </c>
      <c r="H30" s="318">
        <v>0</v>
      </c>
    </row>
    <row r="31" spans="1:8" s="62" customFormat="1" ht="14.25">
      <c r="A31" s="158"/>
      <c r="B31" s="158">
        <v>92</v>
      </c>
      <c r="C31" s="154" t="s">
        <v>373</v>
      </c>
      <c r="D31" s="353">
        <f>D32</f>
        <v>2912077.24</v>
      </c>
      <c r="E31" s="354">
        <f>E32</f>
        <v>346407.71</v>
      </c>
      <c r="F31" s="353">
        <f>F32</f>
        <v>3013094.1</v>
      </c>
      <c r="G31" s="334">
        <f>F31/D31*100</f>
        <v>103.46889356547425</v>
      </c>
      <c r="H31" s="345">
        <f>F31/E31*100</f>
        <v>869.811500442643</v>
      </c>
    </row>
    <row r="32" spans="1:8" s="62" customFormat="1" ht="14.25">
      <c r="A32" s="158"/>
      <c r="B32" s="158">
        <v>922</v>
      </c>
      <c r="C32" s="155" t="s">
        <v>374</v>
      </c>
      <c r="D32" s="353">
        <f>D33</f>
        <v>2912077.24</v>
      </c>
      <c r="E32" s="354">
        <f>E33</f>
        <v>346407.71</v>
      </c>
      <c r="F32" s="353">
        <f>F33</f>
        <v>3013094.1</v>
      </c>
      <c r="G32" s="334">
        <f>F32/D32*100</f>
        <v>103.46889356547425</v>
      </c>
      <c r="H32" s="345">
        <f>F32/E32*100</f>
        <v>869.811500442643</v>
      </c>
    </row>
    <row r="33" spans="1:15" ht="14.25">
      <c r="A33" s="65"/>
      <c r="B33" s="65">
        <v>9221</v>
      </c>
      <c r="C33" s="153" t="s">
        <v>325</v>
      </c>
      <c r="D33" s="360">
        <v>2912077.24</v>
      </c>
      <c r="E33" s="407">
        <v>346407.71</v>
      </c>
      <c r="F33" s="407">
        <v>3013094.1</v>
      </c>
      <c r="G33" s="334">
        <f>F33/D33*100</f>
        <v>103.46889356547425</v>
      </c>
      <c r="H33" s="318">
        <f>F33/E33*100</f>
        <v>869.811500442643</v>
      </c>
      <c r="O33" s="70" t="e">
        <f>O20-O24</f>
        <v>#REF!</v>
      </c>
    </row>
    <row r="34" spans="1:8" s="163" customFormat="1" ht="14.25">
      <c r="A34" s="211" t="s">
        <v>11</v>
      </c>
      <c r="B34" s="211" t="s">
        <v>34</v>
      </c>
      <c r="C34" s="212" t="s">
        <v>35</v>
      </c>
      <c r="D34" s="350" t="e">
        <f>D35+D40</f>
        <v>#REF!</v>
      </c>
      <c r="E34" s="350" t="e">
        <f>E35+E40</f>
        <v>#REF!</v>
      </c>
      <c r="F34" s="350" t="e">
        <f>F35+F40</f>
        <v>#REF!</v>
      </c>
      <c r="G34" s="313" t="e">
        <f t="shared" si="3"/>
        <v>#REF!</v>
      </c>
      <c r="H34" s="313" t="e">
        <f t="shared" si="2"/>
        <v>#REF!</v>
      </c>
    </row>
    <row r="35" spans="1:8" s="28" customFormat="1" ht="20.25">
      <c r="A35" s="149"/>
      <c r="B35" s="149">
        <v>63</v>
      </c>
      <c r="C35" s="152" t="s">
        <v>382</v>
      </c>
      <c r="D35" s="332" t="e">
        <f>D36+#REF!+D38</f>
        <v>#REF!</v>
      </c>
      <c r="E35" s="332" t="e">
        <f>E36+#REF!+E38</f>
        <v>#REF!</v>
      </c>
      <c r="F35" s="412" t="e">
        <f>F36+#REF!+F38</f>
        <v>#REF!</v>
      </c>
      <c r="G35" s="363" t="e">
        <f t="shared" si="3"/>
        <v>#REF!</v>
      </c>
      <c r="H35" s="363" t="e">
        <f t="shared" si="2"/>
        <v>#REF!</v>
      </c>
    </row>
    <row r="36" spans="1:8" s="28" customFormat="1" ht="14.25">
      <c r="A36" s="149"/>
      <c r="B36" s="149">
        <v>634</v>
      </c>
      <c r="C36" s="152" t="s">
        <v>383</v>
      </c>
      <c r="D36" s="409">
        <f>D37</f>
        <v>7814.74</v>
      </c>
      <c r="E36" s="413">
        <f>E37</f>
        <v>45706</v>
      </c>
      <c r="F36" s="409">
        <f>F37</f>
        <v>1261.4</v>
      </c>
      <c r="G36" s="363">
        <f t="shared" si="3"/>
        <v>16.141291968766716</v>
      </c>
      <c r="H36" s="363">
        <f t="shared" si="2"/>
        <v>2.7598127160547854</v>
      </c>
    </row>
    <row r="37" spans="1:8" ht="17.25" customHeight="1">
      <c r="A37" s="65" t="s">
        <v>45</v>
      </c>
      <c r="B37" s="65" t="s">
        <v>46</v>
      </c>
      <c r="C37" s="153" t="s">
        <v>47</v>
      </c>
      <c r="D37" s="225">
        <v>7814.74</v>
      </c>
      <c r="E37" s="407">
        <v>45706</v>
      </c>
      <c r="F37" s="225">
        <v>1261.4</v>
      </c>
      <c r="G37" s="334">
        <f t="shared" si="3"/>
        <v>16.141291968766716</v>
      </c>
      <c r="H37" s="318">
        <f>F37/E37*100</f>
        <v>2.7598127160547854</v>
      </c>
    </row>
    <row r="38" spans="1:8" ht="21" customHeight="1">
      <c r="A38" s="141"/>
      <c r="B38" s="158">
        <v>638</v>
      </c>
      <c r="C38" s="148" t="s">
        <v>385</v>
      </c>
      <c r="D38" s="366">
        <f>D39</f>
        <v>45358.69</v>
      </c>
      <c r="E38" s="367">
        <f>E39</f>
        <v>139461.38</v>
      </c>
      <c r="F38" s="366">
        <f>F39</f>
        <v>39543.96</v>
      </c>
      <c r="G38" s="334">
        <f t="shared" si="3"/>
        <v>87.18056010876857</v>
      </c>
      <c r="H38" s="318">
        <f t="shared" si="2"/>
        <v>28.354774633665603</v>
      </c>
    </row>
    <row r="39" spans="1:8" ht="21" customHeight="1">
      <c r="A39" s="65" t="s">
        <v>39</v>
      </c>
      <c r="B39" s="65" t="s">
        <v>40</v>
      </c>
      <c r="C39" s="153" t="s">
        <v>41</v>
      </c>
      <c r="D39" s="406">
        <v>45358.69</v>
      </c>
      <c r="E39" s="408">
        <v>139461.38</v>
      </c>
      <c r="F39" s="406">
        <v>39543.96</v>
      </c>
      <c r="G39" s="334">
        <f t="shared" si="3"/>
        <v>87.18056010876857</v>
      </c>
      <c r="H39" s="318">
        <f t="shared" si="2"/>
        <v>28.354774633665603</v>
      </c>
    </row>
    <row r="40" spans="1:8" ht="15" customHeight="1">
      <c r="A40" s="141"/>
      <c r="B40" s="158">
        <v>92</v>
      </c>
      <c r="C40" s="154" t="s">
        <v>373</v>
      </c>
      <c r="D40" s="225">
        <f>D41</f>
        <v>26783</v>
      </c>
      <c r="E40" s="372">
        <f>E41</f>
        <v>30026.24</v>
      </c>
      <c r="F40" s="373">
        <f>F41</f>
        <v>0</v>
      </c>
      <c r="G40" s="334">
        <f t="shared" si="3"/>
        <v>0</v>
      </c>
      <c r="H40" s="318">
        <f t="shared" si="2"/>
        <v>0</v>
      </c>
    </row>
    <row r="41" spans="1:8" ht="12" customHeight="1">
      <c r="A41" s="141"/>
      <c r="B41" s="158">
        <v>922</v>
      </c>
      <c r="C41" s="155" t="s">
        <v>374</v>
      </c>
      <c r="D41" s="225">
        <f>D42-D43</f>
        <v>26783</v>
      </c>
      <c r="E41" s="225">
        <f>E42-E43</f>
        <v>30026.24</v>
      </c>
      <c r="F41" s="374">
        <f>F42-F43</f>
        <v>0</v>
      </c>
      <c r="G41" s="334">
        <f t="shared" si="3"/>
        <v>0</v>
      </c>
      <c r="H41" s="318">
        <f t="shared" si="2"/>
        <v>0</v>
      </c>
    </row>
    <row r="42" spans="1:8" ht="12.75" customHeight="1">
      <c r="A42" s="65"/>
      <c r="B42" s="65">
        <v>9221</v>
      </c>
      <c r="C42" s="153" t="s">
        <v>333</v>
      </c>
      <c r="D42" s="370">
        <v>26783</v>
      </c>
      <c r="E42" s="407">
        <v>30026.24</v>
      </c>
      <c r="F42" s="352">
        <v>0</v>
      </c>
      <c r="G42" s="334">
        <f t="shared" si="3"/>
        <v>0</v>
      </c>
      <c r="H42" s="318">
        <f t="shared" si="2"/>
        <v>0</v>
      </c>
    </row>
    <row r="43" spans="1:8" ht="12.75" customHeight="1">
      <c r="A43" s="141"/>
      <c r="B43" s="141">
        <v>9222</v>
      </c>
      <c r="C43" s="160" t="s">
        <v>445</v>
      </c>
      <c r="D43" s="370">
        <v>0</v>
      </c>
      <c r="E43" s="407">
        <v>0</v>
      </c>
      <c r="F43" s="407"/>
      <c r="G43" s="376"/>
      <c r="H43" s="377"/>
    </row>
    <row r="44" spans="1:8" s="163" customFormat="1" ht="14.25">
      <c r="A44" s="209" t="s">
        <v>11</v>
      </c>
      <c r="B44" s="209" t="s">
        <v>48</v>
      </c>
      <c r="C44" s="210" t="s">
        <v>49</v>
      </c>
      <c r="D44" s="350">
        <f>D47</f>
        <v>849.82</v>
      </c>
      <c r="E44" s="350">
        <f>E47</f>
        <v>1000</v>
      </c>
      <c r="F44" s="350">
        <f>F47</f>
        <v>0</v>
      </c>
      <c r="G44" s="313">
        <f t="shared" si="3"/>
        <v>0</v>
      </c>
      <c r="H44" s="314">
        <f t="shared" si="2"/>
        <v>0</v>
      </c>
    </row>
    <row r="45" spans="1:8" s="28" customFormat="1" ht="20.25">
      <c r="A45" s="147"/>
      <c r="B45" s="147">
        <v>66</v>
      </c>
      <c r="C45" s="151" t="s">
        <v>371</v>
      </c>
      <c r="D45" s="225">
        <f>D46</f>
        <v>849.82</v>
      </c>
      <c r="E45" s="372">
        <f>E46</f>
        <v>1000</v>
      </c>
      <c r="F45" s="225">
        <f>F46</f>
        <v>0</v>
      </c>
      <c r="G45" s="334">
        <f t="shared" si="3"/>
        <v>0</v>
      </c>
      <c r="H45" s="318">
        <f t="shared" si="2"/>
        <v>0</v>
      </c>
    </row>
    <row r="46" spans="1:8" s="28" customFormat="1" ht="30">
      <c r="A46" s="147"/>
      <c r="B46" s="147">
        <v>663</v>
      </c>
      <c r="C46" s="159" t="s">
        <v>386</v>
      </c>
      <c r="D46" s="225">
        <f>D47</f>
        <v>849.82</v>
      </c>
      <c r="E46" s="372">
        <f>E47</f>
        <v>1000</v>
      </c>
      <c r="F46" s="225">
        <f>F47</f>
        <v>0</v>
      </c>
      <c r="G46" s="334">
        <f t="shared" si="3"/>
        <v>0</v>
      </c>
      <c r="H46" s="318">
        <f t="shared" si="2"/>
        <v>0</v>
      </c>
    </row>
    <row r="47" spans="1:8" ht="14.25">
      <c r="A47" s="43" t="s">
        <v>50</v>
      </c>
      <c r="B47" s="43" t="s">
        <v>51</v>
      </c>
      <c r="C47" s="157" t="s">
        <v>52</v>
      </c>
      <c r="D47" s="406">
        <v>849.82</v>
      </c>
      <c r="E47" s="359">
        <v>1000</v>
      </c>
      <c r="F47" s="352">
        <v>0</v>
      </c>
      <c r="G47" s="334">
        <f t="shared" si="3"/>
        <v>0</v>
      </c>
      <c r="H47" s="318">
        <f t="shared" si="2"/>
        <v>0</v>
      </c>
    </row>
    <row r="48" spans="1:8" s="163" customFormat="1" ht="18" customHeight="1">
      <c r="A48" s="211" t="s">
        <v>11</v>
      </c>
      <c r="B48" s="211" t="s">
        <v>53</v>
      </c>
      <c r="C48" s="212" t="s">
        <v>54</v>
      </c>
      <c r="D48" s="350">
        <f>D49+D53+D62</f>
        <v>30131.620000000003</v>
      </c>
      <c r="E48" s="350">
        <f>E49+E53+E62</f>
        <v>29801.239999999998</v>
      </c>
      <c r="F48" s="350">
        <f>F49+F53+F62</f>
        <v>51493.479999999996</v>
      </c>
      <c r="G48" s="313">
        <f t="shared" si="3"/>
        <v>170.89515930441175</v>
      </c>
      <c r="H48" s="314">
        <f t="shared" si="2"/>
        <v>172.78972284374743</v>
      </c>
    </row>
    <row r="49" spans="1:8" s="28" customFormat="1" ht="18" customHeight="1">
      <c r="A49" s="149"/>
      <c r="B49" s="149">
        <v>6</v>
      </c>
      <c r="C49" s="156" t="s">
        <v>449</v>
      </c>
      <c r="D49" s="332">
        <f>D50</f>
        <v>0</v>
      </c>
      <c r="E49" s="332">
        <f>E50</f>
        <v>28354.6</v>
      </c>
      <c r="F49" s="332">
        <f>F50</f>
        <v>29967.92</v>
      </c>
      <c r="G49" s="334" t="e">
        <f t="shared" si="3"/>
        <v>#DIV/0!</v>
      </c>
      <c r="H49" s="332">
        <f>H50</f>
        <v>105.68979989137566</v>
      </c>
    </row>
    <row r="50" spans="1:8" s="28" customFormat="1" ht="18" customHeight="1">
      <c r="A50" s="149"/>
      <c r="B50" s="149">
        <v>65</v>
      </c>
      <c r="C50" s="151" t="s">
        <v>378</v>
      </c>
      <c r="D50" s="332">
        <f>D51</f>
        <v>0</v>
      </c>
      <c r="E50" s="332">
        <f>E51</f>
        <v>28354.6</v>
      </c>
      <c r="F50" s="332">
        <f>F51</f>
        <v>29967.92</v>
      </c>
      <c r="G50" s="334" t="e">
        <f t="shared" si="3"/>
        <v>#DIV/0!</v>
      </c>
      <c r="H50" s="318">
        <f t="shared" si="2"/>
        <v>105.68979989137566</v>
      </c>
    </row>
    <row r="51" spans="1:8" s="28" customFormat="1" ht="18" customHeight="1">
      <c r="A51" s="149"/>
      <c r="B51" s="149">
        <v>652</v>
      </c>
      <c r="C51" s="151" t="s">
        <v>379</v>
      </c>
      <c r="D51" s="332">
        <f>D52</f>
        <v>0</v>
      </c>
      <c r="E51" s="332">
        <f>E52</f>
        <v>28354.6</v>
      </c>
      <c r="F51" s="332">
        <f>F52</f>
        <v>29967.92</v>
      </c>
      <c r="G51" s="334" t="e">
        <f t="shared" si="3"/>
        <v>#DIV/0!</v>
      </c>
      <c r="H51" s="318">
        <f t="shared" si="2"/>
        <v>105.68979989137566</v>
      </c>
    </row>
    <row r="52" spans="1:8" ht="14.25">
      <c r="A52" s="43" t="s">
        <v>55</v>
      </c>
      <c r="B52" s="43" t="s">
        <v>26</v>
      </c>
      <c r="C52" s="157" t="s">
        <v>27</v>
      </c>
      <c r="D52" s="384">
        <v>0</v>
      </c>
      <c r="E52" s="408">
        <v>28354.6</v>
      </c>
      <c r="F52" s="407">
        <v>29967.92</v>
      </c>
      <c r="G52" s="334" t="e">
        <f t="shared" si="3"/>
        <v>#DIV/0!</v>
      </c>
      <c r="H52" s="318">
        <f t="shared" si="2"/>
        <v>105.68979989137566</v>
      </c>
    </row>
    <row r="53" spans="1:8" s="220" customFormat="1" ht="13.5">
      <c r="A53" s="218"/>
      <c r="B53" s="218">
        <v>7</v>
      </c>
      <c r="C53" s="219" t="s">
        <v>387</v>
      </c>
      <c r="D53" s="332">
        <f>D54</f>
        <v>8845.980000000001</v>
      </c>
      <c r="E53" s="332">
        <f>E54</f>
        <v>1446.64</v>
      </c>
      <c r="F53" s="332">
        <f>F54</f>
        <v>119.96</v>
      </c>
      <c r="G53" s="334">
        <f t="shared" si="3"/>
        <v>1.35609621545606</v>
      </c>
      <c r="H53" s="345">
        <f t="shared" si="2"/>
        <v>8.2923187524194</v>
      </c>
    </row>
    <row r="54" spans="1:8" s="62" customFormat="1" ht="12" customHeight="1">
      <c r="A54" s="204"/>
      <c r="B54" s="204">
        <v>72</v>
      </c>
      <c r="C54" s="151" t="s">
        <v>388</v>
      </c>
      <c r="D54" s="332">
        <f>D55+D57+D60</f>
        <v>8845.980000000001</v>
      </c>
      <c r="E54" s="332">
        <f>E55+E57+E60</f>
        <v>1446.64</v>
      </c>
      <c r="F54" s="332">
        <f>F55+F57+F60</f>
        <v>119.96</v>
      </c>
      <c r="G54" s="334">
        <f t="shared" si="3"/>
        <v>1.35609621545606</v>
      </c>
      <c r="H54" s="345">
        <f t="shared" si="2"/>
        <v>8.2923187524194</v>
      </c>
    </row>
    <row r="55" spans="1:8" s="62" customFormat="1" ht="14.25">
      <c r="A55" s="204"/>
      <c r="B55" s="204">
        <v>721</v>
      </c>
      <c r="C55" s="151" t="s">
        <v>389</v>
      </c>
      <c r="D55" s="332">
        <f>D56</f>
        <v>139.36</v>
      </c>
      <c r="E55" s="332">
        <f>E56</f>
        <v>120</v>
      </c>
      <c r="F55" s="332">
        <f>F56</f>
        <v>119.96</v>
      </c>
      <c r="G55" s="334">
        <f t="shared" si="3"/>
        <v>86.0792192881745</v>
      </c>
      <c r="H55" s="345">
        <f t="shared" si="2"/>
        <v>99.96666666666665</v>
      </c>
    </row>
    <row r="56" spans="1:8" ht="14.25">
      <c r="A56" s="43" t="s">
        <v>56</v>
      </c>
      <c r="B56" s="43" t="s">
        <v>57</v>
      </c>
      <c r="C56" s="157" t="s">
        <v>58</v>
      </c>
      <c r="D56" s="384">
        <v>139.36</v>
      </c>
      <c r="E56" s="407">
        <v>120</v>
      </c>
      <c r="F56" s="407">
        <v>119.96</v>
      </c>
      <c r="G56" s="334">
        <f t="shared" si="3"/>
        <v>86.0792192881745</v>
      </c>
      <c r="H56" s="318">
        <f t="shared" si="2"/>
        <v>99.96666666666665</v>
      </c>
    </row>
    <row r="57" spans="1:8" s="73" customFormat="1" ht="14.25">
      <c r="A57" s="125"/>
      <c r="B57" s="205">
        <v>722</v>
      </c>
      <c r="C57" s="125" t="s">
        <v>447</v>
      </c>
      <c r="D57" s="387">
        <f>SUM(D58:D59)</f>
        <v>0</v>
      </c>
      <c r="E57" s="387">
        <f>SUM(E58:E59)</f>
        <v>1326.64</v>
      </c>
      <c r="F57" s="387">
        <f>SUM(F58:F59)</f>
        <v>0</v>
      </c>
      <c r="G57" s="334" t="e">
        <f t="shared" si="3"/>
        <v>#DIV/0!</v>
      </c>
      <c r="H57" s="345">
        <f t="shared" si="2"/>
        <v>0</v>
      </c>
    </row>
    <row r="58" spans="1:8" ht="14.25">
      <c r="A58" s="43" t="s">
        <v>62</v>
      </c>
      <c r="B58" s="43" t="s">
        <v>63</v>
      </c>
      <c r="C58" s="157" t="s">
        <v>64</v>
      </c>
      <c r="D58" s="407">
        <v>0</v>
      </c>
      <c r="E58" s="407">
        <v>1326.64</v>
      </c>
      <c r="F58" s="407">
        <v>0</v>
      </c>
      <c r="G58" s="334" t="e">
        <f t="shared" si="3"/>
        <v>#DIV/0!</v>
      </c>
      <c r="H58" s="318">
        <f t="shared" si="2"/>
        <v>0</v>
      </c>
    </row>
    <row r="59" spans="1:8" ht="14.25">
      <c r="A59" s="65" t="s">
        <v>65</v>
      </c>
      <c r="B59" s="65" t="s">
        <v>66</v>
      </c>
      <c r="C59" s="153" t="s">
        <v>67</v>
      </c>
      <c r="D59" s="384">
        <v>0</v>
      </c>
      <c r="E59" s="359">
        <v>0</v>
      </c>
      <c r="F59" s="352">
        <v>0</v>
      </c>
      <c r="G59" s="334" t="e">
        <f t="shared" si="3"/>
        <v>#DIV/0!</v>
      </c>
      <c r="H59" s="318" t="e">
        <f t="shared" si="2"/>
        <v>#DIV/0!</v>
      </c>
    </row>
    <row r="60" spans="1:8" s="62" customFormat="1" ht="14.25">
      <c r="A60" s="158"/>
      <c r="B60" s="158">
        <v>723</v>
      </c>
      <c r="C60" s="217" t="s">
        <v>448</v>
      </c>
      <c r="D60" s="332">
        <f>D61</f>
        <v>8706.62</v>
      </c>
      <c r="E60" s="332">
        <f>E61</f>
        <v>0</v>
      </c>
      <c r="F60" s="332">
        <f>F61</f>
        <v>0</v>
      </c>
      <c r="G60" s="334">
        <f t="shared" si="3"/>
        <v>0</v>
      </c>
      <c r="H60" s="345" t="e">
        <f t="shared" si="2"/>
        <v>#DIV/0!</v>
      </c>
    </row>
    <row r="61" spans="1:8" ht="14.25">
      <c r="A61" s="43" t="s">
        <v>59</v>
      </c>
      <c r="B61" s="43" t="s">
        <v>60</v>
      </c>
      <c r="C61" s="157" t="s">
        <v>61</v>
      </c>
      <c r="D61" s="414">
        <v>8706.62</v>
      </c>
      <c r="E61" s="390">
        <v>0</v>
      </c>
      <c r="F61" s="391">
        <v>0</v>
      </c>
      <c r="G61" s="334">
        <f t="shared" si="3"/>
        <v>0</v>
      </c>
      <c r="H61" s="318" t="e">
        <f t="shared" si="2"/>
        <v>#DIV/0!</v>
      </c>
    </row>
    <row r="62" spans="1:8" s="62" customFormat="1" ht="14.25">
      <c r="A62" s="223"/>
      <c r="B62" s="158">
        <v>92</v>
      </c>
      <c r="C62" s="154" t="s">
        <v>373</v>
      </c>
      <c r="D62" s="353">
        <f>D63</f>
        <v>21285.64</v>
      </c>
      <c r="E62" s="353">
        <f>E63</f>
        <v>0</v>
      </c>
      <c r="F62" s="353">
        <f>F63</f>
        <v>21405.6</v>
      </c>
      <c r="G62" s="334">
        <f t="shared" si="3"/>
        <v>100.56357243662863</v>
      </c>
      <c r="H62" s="318" t="e">
        <f t="shared" si="2"/>
        <v>#DIV/0!</v>
      </c>
    </row>
    <row r="63" spans="1:8" ht="14.25">
      <c r="A63" s="142"/>
      <c r="B63" s="158">
        <v>922</v>
      </c>
      <c r="C63" s="155" t="s">
        <v>374</v>
      </c>
      <c r="D63" s="225">
        <f>D64</f>
        <v>21285.64</v>
      </c>
      <c r="E63" s="225">
        <f>E64</f>
        <v>0</v>
      </c>
      <c r="F63" s="225">
        <f>F64</f>
        <v>21405.6</v>
      </c>
      <c r="G63" s="334">
        <f t="shared" si="3"/>
        <v>100.56357243662863</v>
      </c>
      <c r="H63" s="318" t="e">
        <f t="shared" si="2"/>
        <v>#DIV/0!</v>
      </c>
    </row>
    <row r="64" spans="1:8" ht="14.25">
      <c r="A64" s="142"/>
      <c r="B64" s="65">
        <v>9221</v>
      </c>
      <c r="C64" s="153" t="s">
        <v>333</v>
      </c>
      <c r="D64" s="225">
        <v>21285.64</v>
      </c>
      <c r="E64" s="225">
        <v>0</v>
      </c>
      <c r="F64" s="225">
        <v>21405.6</v>
      </c>
      <c r="G64" s="334">
        <f t="shared" si="3"/>
        <v>100.56357243662863</v>
      </c>
      <c r="H64" s="318" t="e">
        <f t="shared" si="2"/>
        <v>#DIV/0!</v>
      </c>
    </row>
    <row r="69" spans="1:8" ht="16.5" customHeight="1">
      <c r="A69" s="221"/>
      <c r="B69" s="222"/>
      <c r="C69" s="241"/>
      <c r="D69" s="229"/>
      <c r="E69" s="230"/>
      <c r="F69" s="242"/>
      <c r="G69" s="243"/>
      <c r="H69" s="244"/>
    </row>
    <row r="70" spans="1:8" ht="45" customHeight="1">
      <c r="A70" s="840" t="s">
        <v>390</v>
      </c>
      <c r="B70" s="840"/>
      <c r="C70" s="840"/>
      <c r="D70" s="840"/>
      <c r="E70" s="840"/>
      <c r="F70" s="840"/>
      <c r="G70" s="840"/>
      <c r="H70" s="840"/>
    </row>
    <row r="71" spans="4:8" ht="14.25">
      <c r="D71" s="162" t="e">
        <f>D6+D48+D34+D17+D10+D44</f>
        <v>#REF!</v>
      </c>
      <c r="E71" s="162" t="e">
        <f>E6+E48+E34+E17+E10+E44</f>
        <v>#REF!</v>
      </c>
      <c r="F71" s="162" t="e">
        <f>F6+F48+F34+F17+F10+F44</f>
        <v>#REF!</v>
      </c>
      <c r="G71" s="140"/>
      <c r="H71" s="59"/>
    </row>
    <row r="72" spans="2:4" ht="14.25">
      <c r="B72" s="70" t="e">
        <f>D72-C72</f>
        <v>#REF!</v>
      </c>
      <c r="C72" s="77">
        <v>3446164.25</v>
      </c>
      <c r="D72" s="70" t="e">
        <f>D71-D74</f>
        <v>#REF!</v>
      </c>
    </row>
    <row r="73" ht="14.25">
      <c r="F73">
        <v>3068778.47</v>
      </c>
    </row>
    <row r="74" spans="4:6" ht="14.25">
      <c r="D74" s="70">
        <f>D9+D64+D42+D33+D16</f>
        <v>2971097.3400000003</v>
      </c>
      <c r="E74" s="70">
        <f>E9+E64+E42+E33+E16</f>
        <v>386567.07</v>
      </c>
      <c r="F74" s="70">
        <f>F9+F40+F33+F16+F62</f>
        <v>3106760.41</v>
      </c>
    </row>
    <row r="75" ht="14.25">
      <c r="F75" s="70">
        <f>F74-F73</f>
        <v>37981.939999999944</v>
      </c>
    </row>
  </sheetData>
  <sheetProtection/>
  <protectedRanges>
    <protectedRange sqref="D20:D23 E22:F23" name="Range1"/>
    <protectedRange sqref="D25:F26" name="Range1_1"/>
    <protectedRange sqref="D14:F15" name="Range1_2"/>
    <protectedRange sqref="D31:F32 D45:F46 D40:F41" name="Range1_5"/>
    <protectedRange sqref="D13" name="Range1_6"/>
    <protectedRange sqref="F13" name="Range1_8"/>
    <protectedRange sqref="D47" name="Range1_9"/>
    <protectedRange sqref="D7" name="Range1_10"/>
    <protectedRange sqref="D8:D9 D69" name="Range1_11"/>
    <protectedRange sqref="F7" name="Range1_12"/>
    <protectedRange sqref="F8:F9 F69" name="Range1_13"/>
    <protectedRange sqref="D27" name="Range1_14"/>
    <protectedRange sqref="F27" name="Range1_15"/>
    <protectedRange sqref="D37" name="Range1_16"/>
    <protectedRange sqref="F37" name="Range1_17"/>
    <protectedRange sqref="D39" name="Range1_20"/>
    <protectedRange sqref="F39" name="Range1_21"/>
    <protectedRange sqref="D24" name="Range1_22"/>
    <protectedRange sqref="F24" name="Range1_23"/>
    <protectedRange sqref="D61:D64 E62:F64" name="Range1_24"/>
  </protectedRanges>
  <mergeCells count="4">
    <mergeCell ref="A70:H70"/>
    <mergeCell ref="A1:H1"/>
    <mergeCell ref="C2:F2"/>
    <mergeCell ref="A3:H3"/>
  </mergeCells>
  <conditionalFormatting sqref="D7:D9">
    <cfRule type="cellIs" priority="15" dxfId="0" operator="lessThan">
      <formula>-0.001</formula>
    </cfRule>
  </conditionalFormatting>
  <conditionalFormatting sqref="D13:D15">
    <cfRule type="cellIs" priority="18" dxfId="0" operator="lessThan">
      <formula>-0.001</formula>
    </cfRule>
  </conditionalFormatting>
  <conditionalFormatting sqref="D20:D27">
    <cfRule type="cellIs" priority="3" dxfId="0" operator="lessThan">
      <formula>-0.001</formula>
    </cfRule>
  </conditionalFormatting>
  <conditionalFormatting sqref="D37">
    <cfRule type="cellIs" priority="9" dxfId="0" operator="lessThan">
      <formula>-0.001</formula>
    </cfRule>
  </conditionalFormatting>
  <conditionalFormatting sqref="D39:D41">
    <cfRule type="cellIs" priority="5" dxfId="0" operator="lessThan">
      <formula>-0.001</formula>
    </cfRule>
  </conditionalFormatting>
  <conditionalFormatting sqref="D45:D47">
    <cfRule type="cellIs" priority="16" dxfId="0" operator="lessThan">
      <formula>-0.001</formula>
    </cfRule>
  </conditionalFormatting>
  <conditionalFormatting sqref="D61:D64 E62:F64">
    <cfRule type="cellIs" priority="1" dxfId="0" operator="lessThan">
      <formula>-0.001</formula>
    </cfRule>
  </conditionalFormatting>
  <conditionalFormatting sqref="D69 F69">
    <cfRule type="cellIs" priority="30" dxfId="0" operator="lessThan">
      <formula>-0.001</formula>
    </cfRule>
  </conditionalFormatting>
  <conditionalFormatting sqref="D31:F32">
    <cfRule type="cellIs" priority="25" dxfId="0" operator="lessThan">
      <formula>-0.001</formula>
    </cfRule>
  </conditionalFormatting>
  <conditionalFormatting sqref="E14:F15">
    <cfRule type="cellIs" priority="26" dxfId="0" operator="lessThan">
      <formula>-0.001</formula>
    </cfRule>
  </conditionalFormatting>
  <conditionalFormatting sqref="E22:F23">
    <cfRule type="cellIs" priority="24" dxfId="0" operator="lessThan">
      <formula>-0.001</formula>
    </cfRule>
  </conditionalFormatting>
  <conditionalFormatting sqref="E25:F26">
    <cfRule type="cellIs" priority="23" dxfId="0" operator="lessThan">
      <formula>-0.001</formula>
    </cfRule>
  </conditionalFormatting>
  <conditionalFormatting sqref="E40:F41">
    <cfRule type="cellIs" priority="21" dxfId="0" operator="lessThan">
      <formula>-0.001</formula>
    </cfRule>
  </conditionalFormatting>
  <conditionalFormatting sqref="E45:F46">
    <cfRule type="cellIs" priority="19" dxfId="0" operator="lessThan">
      <formula>-0.001</formula>
    </cfRule>
  </conditionalFormatting>
  <conditionalFormatting sqref="F7:F9">
    <cfRule type="cellIs" priority="13" dxfId="0" operator="lessThan">
      <formula>-0.001</formula>
    </cfRule>
  </conditionalFormatting>
  <conditionalFormatting sqref="F13">
    <cfRule type="cellIs" priority="17" dxfId="0" operator="lessThan">
      <formula>-0.001</formula>
    </cfRule>
  </conditionalFormatting>
  <conditionalFormatting sqref="F24">
    <cfRule type="cellIs" priority="2" dxfId="0" operator="lessThan">
      <formula>-0.001</formula>
    </cfRule>
  </conditionalFormatting>
  <conditionalFormatting sqref="F27">
    <cfRule type="cellIs" priority="10" dxfId="0" operator="lessThan">
      <formula>-0.001</formula>
    </cfRule>
  </conditionalFormatting>
  <conditionalFormatting sqref="F37">
    <cfRule type="cellIs" priority="8" dxfId="0" operator="lessThan">
      <formula>-0.001</formula>
    </cfRule>
  </conditionalFormatting>
  <conditionalFormatting sqref="F39">
    <cfRule type="cellIs" priority="4" dxfId="0" operator="lessThan">
      <formula>-0.001</formula>
    </cfRule>
  </conditionalFormatting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48"/>
  <sheetViews>
    <sheetView view="pageBreakPreview" zoomScale="73" zoomScaleSheetLayoutView="73" zoomScalePageLayoutView="0" workbookViewId="0" topLeftCell="A47">
      <selection activeCell="K39" sqref="K39"/>
    </sheetView>
  </sheetViews>
  <sheetFormatPr defaultColWidth="14.7109375" defaultRowHeight="15"/>
  <cols>
    <col min="1" max="1" width="7.28125" style="396" customWidth="1"/>
    <col min="2" max="2" width="10.00390625" style="77" customWidth="1"/>
    <col min="3" max="3" width="27.57421875" style="0" customWidth="1"/>
    <col min="4" max="4" width="14.7109375" style="81" customWidth="1"/>
    <col min="5" max="5" width="14.7109375" style="0" customWidth="1"/>
    <col min="6" max="6" width="12.57421875" style="247" customWidth="1"/>
    <col min="7" max="8" width="14.7109375" style="0" customWidth="1"/>
    <col min="9" max="9" width="14.7109375" style="28" customWidth="1"/>
  </cols>
  <sheetData>
    <row r="1" spans="1:6" ht="14.25">
      <c r="A1" s="850" t="s">
        <v>315</v>
      </c>
      <c r="B1" s="850"/>
      <c r="C1" s="850"/>
      <c r="D1" s="850"/>
      <c r="E1" s="850"/>
      <c r="F1" s="850"/>
    </row>
    <row r="2" spans="1:6" ht="15" customHeight="1">
      <c r="A2" s="395"/>
      <c r="B2" s="82"/>
      <c r="C2" s="851" t="s">
        <v>617</v>
      </c>
      <c r="D2" s="852"/>
      <c r="E2" s="852"/>
      <c r="F2" s="246"/>
    </row>
    <row r="3" spans="1:6" ht="15" customHeight="1">
      <c r="A3" s="853" t="s">
        <v>451</v>
      </c>
      <c r="B3" s="853"/>
      <c r="C3" s="853"/>
      <c r="D3" s="853"/>
      <c r="E3" s="853"/>
      <c r="F3" s="853"/>
    </row>
    <row r="4" spans="1:6" ht="46.5" customHeight="1">
      <c r="A4" s="166"/>
      <c r="B4" s="166" t="s">
        <v>6</v>
      </c>
      <c r="C4" s="167" t="s">
        <v>68</v>
      </c>
      <c r="D4" s="266" t="s">
        <v>444</v>
      </c>
      <c r="E4" s="265" t="s">
        <v>393</v>
      </c>
      <c r="F4" s="129" t="s">
        <v>370</v>
      </c>
    </row>
    <row r="5" spans="1:6" ht="21.75" customHeight="1">
      <c r="A5" s="200"/>
      <c r="B5" s="272"/>
      <c r="C5" s="273" t="s">
        <v>69</v>
      </c>
      <c r="D5" s="201">
        <v>3551555.28</v>
      </c>
      <c r="E5" s="809">
        <v>2916356.58</v>
      </c>
      <c r="F5" s="275">
        <f>E5/D5*100</f>
        <v>82.11491445516795</v>
      </c>
    </row>
    <row r="6" spans="1:6" ht="15" customHeight="1">
      <c r="A6" s="854" t="s">
        <v>452</v>
      </c>
      <c r="B6" s="854"/>
      <c r="C6" s="854"/>
      <c r="D6" s="854"/>
      <c r="E6" s="854"/>
      <c r="F6" s="854"/>
    </row>
    <row r="7" spans="1:6" ht="17.25" customHeight="1">
      <c r="A7" s="812" t="s">
        <v>446</v>
      </c>
      <c r="B7" s="812"/>
      <c r="C7" s="812"/>
      <c r="D7" s="812"/>
      <c r="E7" s="812"/>
      <c r="F7" s="812"/>
    </row>
    <row r="8" spans="1:6" ht="40.5">
      <c r="A8" s="166" t="s">
        <v>5</v>
      </c>
      <c r="B8" s="166" t="s">
        <v>6</v>
      </c>
      <c r="C8" s="167" t="s">
        <v>68</v>
      </c>
      <c r="D8" s="266" t="s">
        <v>444</v>
      </c>
      <c r="E8" s="265" t="s">
        <v>393</v>
      </c>
      <c r="F8" s="129" t="s">
        <v>370</v>
      </c>
    </row>
    <row r="9" spans="1:9" s="62" customFormat="1" ht="14.25">
      <c r="A9" s="200"/>
      <c r="B9" s="272"/>
      <c r="C9" s="273" t="s">
        <v>69</v>
      </c>
      <c r="D9" s="202">
        <f>D37+D105+D110+D174+D233+D10</f>
        <v>3322674.06</v>
      </c>
      <c r="E9" s="201">
        <f>E37+E105+E110+E174+E233+E10</f>
        <v>2694491.82</v>
      </c>
      <c r="F9" s="275">
        <f>E9/D9*100</f>
        <v>81.09407577582256</v>
      </c>
      <c r="I9" s="78"/>
    </row>
    <row r="10" spans="1:9" s="254" customFormat="1" ht="24">
      <c r="A10" s="253" t="s">
        <v>309</v>
      </c>
      <c r="B10" s="256" t="s">
        <v>364</v>
      </c>
      <c r="C10" s="257" t="s">
        <v>310</v>
      </c>
      <c r="D10" s="252">
        <f>D11+D32</f>
        <v>3900</v>
      </c>
      <c r="E10" s="252">
        <f>E11+E32</f>
        <v>3780.8300000000004</v>
      </c>
      <c r="F10" s="259">
        <f>E10/D10*100</f>
        <v>96.94435897435898</v>
      </c>
      <c r="I10" s="255"/>
    </row>
    <row r="11" spans="1:6" ht="14.25">
      <c r="A11" s="267"/>
      <c r="B11" s="276">
        <v>3</v>
      </c>
      <c r="C11" s="277" t="s">
        <v>441</v>
      </c>
      <c r="D11" s="182">
        <f>D12+D17+D29</f>
        <v>2900</v>
      </c>
      <c r="E11" s="182">
        <f>E12+E17+E29</f>
        <v>2942.7100000000005</v>
      </c>
      <c r="F11" s="279">
        <f>E11/D11*100</f>
        <v>101.47275862068967</v>
      </c>
    </row>
    <row r="12" spans="1:6" ht="14.25">
      <c r="A12" s="267"/>
      <c r="B12" s="178">
        <v>31</v>
      </c>
      <c r="C12" s="180" t="s">
        <v>397</v>
      </c>
      <c r="D12" s="182">
        <v>0</v>
      </c>
      <c r="E12" s="182">
        <f>E13+E15</f>
        <v>398.84000000000003</v>
      </c>
      <c r="F12" s="279">
        <v>0</v>
      </c>
    </row>
    <row r="13" spans="1:6" ht="14.25">
      <c r="A13" s="267"/>
      <c r="B13" s="178">
        <v>311</v>
      </c>
      <c r="C13" s="180" t="s">
        <v>398</v>
      </c>
      <c r="D13" s="182">
        <f>D14</f>
        <v>0</v>
      </c>
      <c r="E13" s="182">
        <f>E14</f>
        <v>342.35</v>
      </c>
      <c r="F13" s="279"/>
    </row>
    <row r="14" spans="1:6" ht="14.25">
      <c r="A14" s="267"/>
      <c r="B14" s="280">
        <v>3113</v>
      </c>
      <c r="C14" s="281" t="s">
        <v>116</v>
      </c>
      <c r="D14" s="187">
        <v>0</v>
      </c>
      <c r="E14" s="187">
        <v>342.35</v>
      </c>
      <c r="F14" s="279"/>
    </row>
    <row r="15" spans="1:6" ht="14.25">
      <c r="A15" s="267"/>
      <c r="B15" s="179">
        <v>313</v>
      </c>
      <c r="C15" s="180" t="s">
        <v>399</v>
      </c>
      <c r="D15" s="182">
        <f>D16</f>
        <v>0</v>
      </c>
      <c r="E15" s="182">
        <f>E16</f>
        <v>56.49</v>
      </c>
      <c r="F15" s="279"/>
    </row>
    <row r="16" spans="1:6" ht="14.25">
      <c r="A16" s="267"/>
      <c r="B16" s="280" t="s">
        <v>75</v>
      </c>
      <c r="C16" s="281" t="s">
        <v>255</v>
      </c>
      <c r="D16" s="187">
        <v>0</v>
      </c>
      <c r="E16" s="187">
        <v>56.49</v>
      </c>
      <c r="F16" s="279"/>
    </row>
    <row r="17" spans="1:6" ht="14.25">
      <c r="A17" s="268"/>
      <c r="B17" s="276">
        <v>32</v>
      </c>
      <c r="C17" s="180" t="s">
        <v>443</v>
      </c>
      <c r="D17" s="182">
        <v>1200</v>
      </c>
      <c r="E17" s="182">
        <f>E18+E20+E23</f>
        <v>2140.55</v>
      </c>
      <c r="F17" s="279">
        <f>E17/D17*100</f>
        <v>178.3791666666667</v>
      </c>
    </row>
    <row r="18" spans="1:6" ht="14.25" hidden="1">
      <c r="A18" s="268"/>
      <c r="B18" s="282">
        <v>321</v>
      </c>
      <c r="C18" s="180" t="s">
        <v>402</v>
      </c>
      <c r="D18" s="182">
        <f>D19</f>
        <v>0</v>
      </c>
      <c r="E18" s="182">
        <f>E19</f>
        <v>0</v>
      </c>
      <c r="F18" s="279" t="e">
        <f>E18/D18*100</f>
        <v>#DIV/0!</v>
      </c>
    </row>
    <row r="19" spans="1:6" ht="14.25" hidden="1">
      <c r="A19" s="268"/>
      <c r="B19" s="280" t="s">
        <v>79</v>
      </c>
      <c r="C19" s="281" t="s">
        <v>127</v>
      </c>
      <c r="D19" s="187">
        <v>0</v>
      </c>
      <c r="E19" s="187">
        <v>0</v>
      </c>
      <c r="F19" s="279" t="e">
        <f>E19/D19*100</f>
        <v>#DIV/0!</v>
      </c>
    </row>
    <row r="20" spans="1:6" ht="14.25">
      <c r="A20" s="267"/>
      <c r="B20" s="276">
        <v>322</v>
      </c>
      <c r="C20" s="180" t="s">
        <v>403</v>
      </c>
      <c r="D20" s="182">
        <f>D21+D22</f>
        <v>0</v>
      </c>
      <c r="E20" s="182">
        <f>E21+E22</f>
        <v>260.63</v>
      </c>
      <c r="F20" s="279"/>
    </row>
    <row r="21" spans="1:6" ht="14.25">
      <c r="A21" s="267"/>
      <c r="B21" s="283">
        <v>3221</v>
      </c>
      <c r="C21" s="260" t="s">
        <v>214</v>
      </c>
      <c r="D21" s="187">
        <v>0</v>
      </c>
      <c r="E21" s="187">
        <v>260.63</v>
      </c>
      <c r="F21" s="279"/>
    </row>
    <row r="22" spans="1:6" ht="14.25">
      <c r="A22" s="269"/>
      <c r="B22" s="284">
        <v>3224</v>
      </c>
      <c r="C22" s="285" t="s">
        <v>218</v>
      </c>
      <c r="D22" s="183">
        <v>0</v>
      </c>
      <c r="E22" s="183">
        <v>0</v>
      </c>
      <c r="F22" s="279"/>
    </row>
    <row r="23" spans="1:6" ht="14.25">
      <c r="A23" s="270"/>
      <c r="B23" s="286">
        <v>323</v>
      </c>
      <c r="C23" s="180" t="s">
        <v>404</v>
      </c>
      <c r="D23" s="184">
        <f>SUM(D24:D28)</f>
        <v>0</v>
      </c>
      <c r="E23" s="184">
        <f>SUM(E24:E28)</f>
        <v>1879.92</v>
      </c>
      <c r="F23" s="279"/>
    </row>
    <row r="24" spans="1:6" ht="14.25">
      <c r="A24" s="269"/>
      <c r="B24" s="287" t="s">
        <v>87</v>
      </c>
      <c r="C24" s="285" t="s">
        <v>146</v>
      </c>
      <c r="D24" s="183">
        <v>0</v>
      </c>
      <c r="E24" s="183">
        <v>0</v>
      </c>
      <c r="F24" s="279"/>
    </row>
    <row r="25" spans="1:6" ht="14.25">
      <c r="A25" s="269"/>
      <c r="B25" s="287" t="s">
        <v>88</v>
      </c>
      <c r="C25" s="285" t="s">
        <v>148</v>
      </c>
      <c r="D25" s="183">
        <v>0</v>
      </c>
      <c r="E25" s="183">
        <v>0</v>
      </c>
      <c r="F25" s="279"/>
    </row>
    <row r="26" spans="1:6" ht="14.25">
      <c r="A26" s="269"/>
      <c r="B26" s="288" t="s">
        <v>90</v>
      </c>
      <c r="C26" s="289" t="s">
        <v>152</v>
      </c>
      <c r="D26" s="183">
        <v>0</v>
      </c>
      <c r="E26" s="183">
        <v>1200</v>
      </c>
      <c r="F26" s="279"/>
    </row>
    <row r="27" spans="1:6" ht="14.25">
      <c r="A27" s="269"/>
      <c r="B27" s="287" t="s">
        <v>92</v>
      </c>
      <c r="C27" s="285" t="s">
        <v>156</v>
      </c>
      <c r="D27" s="183">
        <v>0</v>
      </c>
      <c r="E27" s="183">
        <v>679.92</v>
      </c>
      <c r="F27" s="279"/>
    </row>
    <row r="28" spans="1:6" ht="14.25">
      <c r="A28" s="269"/>
      <c r="B28" s="287" t="s">
        <v>93</v>
      </c>
      <c r="C28" s="285" t="s">
        <v>158</v>
      </c>
      <c r="D28" s="183">
        <v>0</v>
      </c>
      <c r="E28" s="183">
        <v>0</v>
      </c>
      <c r="F28" s="279"/>
    </row>
    <row r="29" spans="1:6" ht="14.25">
      <c r="A29" s="269"/>
      <c r="B29" s="282">
        <v>38</v>
      </c>
      <c r="C29" s="180" t="s">
        <v>410</v>
      </c>
      <c r="D29" s="184">
        <v>1700</v>
      </c>
      <c r="E29" s="184">
        <f>E30</f>
        <v>403.32</v>
      </c>
      <c r="F29" s="279">
        <f>E29/D29*100</f>
        <v>23.72470588235294</v>
      </c>
    </row>
    <row r="30" spans="1:6" ht="14.25">
      <c r="A30" s="269"/>
      <c r="B30" s="282">
        <v>381</v>
      </c>
      <c r="C30" s="180" t="s">
        <v>436</v>
      </c>
      <c r="D30" s="184">
        <f>D31</f>
        <v>0</v>
      </c>
      <c r="E30" s="184">
        <f>E31</f>
        <v>403.32</v>
      </c>
      <c r="F30" s="279"/>
    </row>
    <row r="31" spans="1:6" ht="14.25">
      <c r="A31" s="269"/>
      <c r="B31" s="280" t="s">
        <v>280</v>
      </c>
      <c r="C31" s="281" t="s">
        <v>281</v>
      </c>
      <c r="D31" s="183">
        <v>0</v>
      </c>
      <c r="E31" s="183">
        <v>403.32</v>
      </c>
      <c r="F31" s="279"/>
    </row>
    <row r="32" spans="1:6" ht="24">
      <c r="A32" s="270"/>
      <c r="B32" s="290">
        <v>4</v>
      </c>
      <c r="C32" s="180" t="s">
        <v>412</v>
      </c>
      <c r="D32" s="184">
        <f>D33</f>
        <v>1000</v>
      </c>
      <c r="E32" s="184">
        <f>E33</f>
        <v>838.12</v>
      </c>
      <c r="F32" s="279">
        <f>E32/D32*100</f>
        <v>83.812</v>
      </c>
    </row>
    <row r="33" spans="1:6" ht="24">
      <c r="A33" s="270"/>
      <c r="B33" s="290">
        <v>42</v>
      </c>
      <c r="C33" s="263" t="s">
        <v>415</v>
      </c>
      <c r="D33" s="184">
        <v>1000</v>
      </c>
      <c r="E33" s="184">
        <f>SUM(E34)</f>
        <v>838.12</v>
      </c>
      <c r="F33" s="279">
        <f>E33/D33*100</f>
        <v>83.812</v>
      </c>
    </row>
    <row r="34" spans="1:6" ht="14.25">
      <c r="A34" s="270"/>
      <c r="B34" s="290">
        <v>422</v>
      </c>
      <c r="C34" s="180" t="s">
        <v>417</v>
      </c>
      <c r="D34" s="184">
        <f>SUM(D35:D36)</f>
        <v>0</v>
      </c>
      <c r="E34" s="184">
        <f>SUM(E35:E36)</f>
        <v>838.12</v>
      </c>
      <c r="F34" s="279">
        <v>0</v>
      </c>
    </row>
    <row r="35" spans="1:6" ht="14.25">
      <c r="A35" s="269"/>
      <c r="B35" s="284">
        <v>4221</v>
      </c>
      <c r="C35" s="285" t="s">
        <v>67</v>
      </c>
      <c r="D35" s="183">
        <v>0</v>
      </c>
      <c r="E35" s="183">
        <v>838.12</v>
      </c>
      <c r="F35" s="279">
        <v>0</v>
      </c>
    </row>
    <row r="36" spans="1:6" ht="14.25">
      <c r="A36" s="269"/>
      <c r="B36" s="287">
        <v>4225</v>
      </c>
      <c r="C36" s="281" t="s">
        <v>429</v>
      </c>
      <c r="D36" s="183">
        <v>0</v>
      </c>
      <c r="E36" s="183">
        <v>0</v>
      </c>
      <c r="F36" s="279">
        <v>0</v>
      </c>
    </row>
    <row r="37" spans="1:6" ht="14.25">
      <c r="A37" s="232" t="s">
        <v>11</v>
      </c>
      <c r="B37" s="291" t="s">
        <v>394</v>
      </c>
      <c r="C37" s="236" t="s">
        <v>395</v>
      </c>
      <c r="D37" s="234">
        <f>D38+D87</f>
        <v>918298.9</v>
      </c>
      <c r="E37" s="233">
        <f>E38+E87</f>
        <v>921517.6</v>
      </c>
      <c r="F37" s="293">
        <f>E37/D37*100</f>
        <v>100.3505067903272</v>
      </c>
    </row>
    <row r="38" spans="1:9" s="62" customFormat="1" ht="14.25">
      <c r="A38" s="168"/>
      <c r="B38" s="178">
        <v>3</v>
      </c>
      <c r="C38" s="171" t="s">
        <v>396</v>
      </c>
      <c r="D38" s="182">
        <f>D39+D48+D80+D84</f>
        <v>834100</v>
      </c>
      <c r="E38" s="192">
        <f>E39+E48+E80+E84</f>
        <v>893623.78</v>
      </c>
      <c r="F38" s="279">
        <f>E38/D38*100</f>
        <v>107.13628821484235</v>
      </c>
      <c r="I38" s="78"/>
    </row>
    <row r="39" spans="1:9" s="62" customFormat="1" ht="14.25">
      <c r="A39" s="168"/>
      <c r="B39" s="178">
        <v>31</v>
      </c>
      <c r="C39" s="171" t="s">
        <v>397</v>
      </c>
      <c r="D39" s="182">
        <v>425942.52</v>
      </c>
      <c r="E39" s="192">
        <f>E40+E43+E45</f>
        <v>432640.54</v>
      </c>
      <c r="F39" s="279">
        <f>E39/D39*100</f>
        <v>101.57251734341995</v>
      </c>
      <c r="I39" s="78"/>
    </row>
    <row r="40" spans="1:6" ht="14.25">
      <c r="A40" s="168"/>
      <c r="B40" s="178">
        <v>311</v>
      </c>
      <c r="C40" s="171" t="s">
        <v>398</v>
      </c>
      <c r="D40" s="182">
        <f>SUM(D41:D42)</f>
        <v>0</v>
      </c>
      <c r="E40" s="192">
        <f>SUM(E41:E42)</f>
        <v>344587.31</v>
      </c>
      <c r="F40" s="279"/>
    </row>
    <row r="41" spans="1:6" ht="14.25">
      <c r="A41" s="169" t="s">
        <v>113</v>
      </c>
      <c r="B41" s="280" t="s">
        <v>70</v>
      </c>
      <c r="C41" s="281" t="s">
        <v>114</v>
      </c>
      <c r="D41" s="294"/>
      <c r="E41" s="193">
        <v>339539.58</v>
      </c>
      <c r="F41" s="279"/>
    </row>
    <row r="42" spans="1:6" ht="14.25">
      <c r="A42" s="169" t="s">
        <v>115</v>
      </c>
      <c r="B42" s="280" t="s">
        <v>71</v>
      </c>
      <c r="C42" s="281" t="s">
        <v>116</v>
      </c>
      <c r="D42" s="294"/>
      <c r="E42" s="194">
        <v>5047.73</v>
      </c>
      <c r="F42" s="279"/>
    </row>
    <row r="43" spans="1:6" ht="14.25">
      <c r="A43" s="170"/>
      <c r="B43" s="282">
        <v>312</v>
      </c>
      <c r="C43" s="171" t="s">
        <v>74</v>
      </c>
      <c r="D43" s="184">
        <f>D44</f>
        <v>0</v>
      </c>
      <c r="E43" s="195">
        <f>E44</f>
        <v>30954.56</v>
      </c>
      <c r="F43" s="279"/>
    </row>
    <row r="44" spans="1:9" s="62" customFormat="1" ht="14.25">
      <c r="A44" s="169" t="s">
        <v>121</v>
      </c>
      <c r="B44" s="280" t="s">
        <v>72</v>
      </c>
      <c r="C44" s="281" t="s">
        <v>74</v>
      </c>
      <c r="D44" s="294"/>
      <c r="E44" s="191">
        <v>30954.56</v>
      </c>
      <c r="F44" s="279"/>
      <c r="I44" s="78"/>
    </row>
    <row r="45" spans="1:6" ht="14.25">
      <c r="A45" s="170"/>
      <c r="B45" s="282">
        <v>313</v>
      </c>
      <c r="C45" s="171" t="s">
        <v>399</v>
      </c>
      <c r="D45" s="184">
        <f>SUM(D46:D47)</f>
        <v>0</v>
      </c>
      <c r="E45" s="195">
        <f>SUM(E46:E47)</f>
        <v>57098.67</v>
      </c>
      <c r="F45" s="279"/>
    </row>
    <row r="46" spans="1:9" s="62" customFormat="1" ht="14.25">
      <c r="A46" s="169" t="s">
        <v>117</v>
      </c>
      <c r="B46" s="280" t="s">
        <v>75</v>
      </c>
      <c r="C46" s="281" t="s">
        <v>118</v>
      </c>
      <c r="D46" s="294"/>
      <c r="E46" s="191">
        <v>57041.34</v>
      </c>
      <c r="F46" s="279"/>
      <c r="I46" s="78"/>
    </row>
    <row r="47" spans="1:6" ht="22.5">
      <c r="A47" s="169" t="s">
        <v>119</v>
      </c>
      <c r="B47" s="280" t="s">
        <v>76</v>
      </c>
      <c r="C47" s="289" t="s">
        <v>400</v>
      </c>
      <c r="D47" s="294"/>
      <c r="E47" s="196">
        <v>57.33</v>
      </c>
      <c r="F47" s="279"/>
    </row>
    <row r="48" spans="1:9" s="62" customFormat="1" ht="14.25">
      <c r="A48" s="170"/>
      <c r="B48" s="282">
        <v>32</v>
      </c>
      <c r="C48" s="277" t="s">
        <v>401</v>
      </c>
      <c r="D48" s="184">
        <v>404484.13</v>
      </c>
      <c r="E48" s="195">
        <f>E49+E53+E60+E70+E72</f>
        <v>457542.49</v>
      </c>
      <c r="F48" s="279">
        <f>E48/D48*100</f>
        <v>113.11753813431444</v>
      </c>
      <c r="I48" s="78"/>
    </row>
    <row r="49" spans="1:6" ht="14.25">
      <c r="A49" s="170"/>
      <c r="B49" s="282">
        <v>321</v>
      </c>
      <c r="C49" s="171" t="s">
        <v>402</v>
      </c>
      <c r="D49" s="184">
        <f>SUM(D50:D52)</f>
        <v>0</v>
      </c>
      <c r="E49" s="195">
        <f>SUM(E50:E52)</f>
        <v>15770.32</v>
      </c>
      <c r="F49" s="279"/>
    </row>
    <row r="50" spans="1:6" ht="14.25">
      <c r="A50" s="169" t="s">
        <v>122</v>
      </c>
      <c r="B50" s="280" t="s">
        <v>77</v>
      </c>
      <c r="C50" s="281" t="s">
        <v>123</v>
      </c>
      <c r="D50" s="183"/>
      <c r="E50" s="191">
        <v>1662.52</v>
      </c>
      <c r="F50" s="279"/>
    </row>
    <row r="51" spans="1:6" ht="22.5">
      <c r="A51" s="169" t="s">
        <v>124</v>
      </c>
      <c r="B51" s="280" t="s">
        <v>78</v>
      </c>
      <c r="C51" s="281" t="s">
        <v>125</v>
      </c>
      <c r="D51" s="183"/>
      <c r="E51" s="196">
        <v>9582.52</v>
      </c>
      <c r="F51" s="279"/>
    </row>
    <row r="52" spans="1:6" ht="14.25">
      <c r="A52" s="169" t="s">
        <v>126</v>
      </c>
      <c r="B52" s="280" t="s">
        <v>79</v>
      </c>
      <c r="C52" s="281" t="s">
        <v>127</v>
      </c>
      <c r="D52" s="183"/>
      <c r="E52" s="196">
        <v>4525.28</v>
      </c>
      <c r="F52" s="279"/>
    </row>
    <row r="53" spans="1:6" ht="14.25">
      <c r="A53" s="170"/>
      <c r="B53" s="282">
        <v>322</v>
      </c>
      <c r="C53" s="171" t="s">
        <v>403</v>
      </c>
      <c r="D53" s="184">
        <f>SUM(D54:D59)</f>
        <v>0</v>
      </c>
      <c r="E53" s="195">
        <f>SUM(E54:E59)</f>
        <v>249949.42</v>
      </c>
      <c r="F53" s="279"/>
    </row>
    <row r="54" spans="1:6" ht="14.25">
      <c r="A54" s="169" t="s">
        <v>128</v>
      </c>
      <c r="B54" s="280" t="s">
        <v>80</v>
      </c>
      <c r="C54" s="281" t="s">
        <v>129</v>
      </c>
      <c r="D54" s="183"/>
      <c r="E54" s="191">
        <v>13960.51</v>
      </c>
      <c r="F54" s="279"/>
    </row>
    <row r="55" spans="1:6" ht="14.25">
      <c r="A55" s="169" t="s">
        <v>130</v>
      </c>
      <c r="B55" s="280" t="s">
        <v>81</v>
      </c>
      <c r="C55" s="281" t="s">
        <v>131</v>
      </c>
      <c r="D55" s="185"/>
      <c r="E55" s="165">
        <v>227346.52</v>
      </c>
      <c r="F55" s="279"/>
    </row>
    <row r="56" spans="1:6" ht="14.25">
      <c r="A56" s="169" t="s">
        <v>135</v>
      </c>
      <c r="B56" s="280" t="s">
        <v>82</v>
      </c>
      <c r="C56" s="281" t="s">
        <v>136</v>
      </c>
      <c r="D56" s="185"/>
      <c r="E56" s="165">
        <v>3733.1</v>
      </c>
      <c r="F56" s="279"/>
    </row>
    <row r="57" spans="1:6" ht="22.5">
      <c r="A57" s="169" t="s">
        <v>137</v>
      </c>
      <c r="B57" s="280" t="s">
        <v>83</v>
      </c>
      <c r="C57" s="281" t="s">
        <v>138</v>
      </c>
      <c r="D57" s="185"/>
      <c r="E57" s="165">
        <v>4147.76</v>
      </c>
      <c r="F57" s="279"/>
    </row>
    <row r="58" spans="1:6" ht="14.25">
      <c r="A58" s="169" t="s">
        <v>139</v>
      </c>
      <c r="B58" s="280" t="s">
        <v>84</v>
      </c>
      <c r="C58" s="281" t="s">
        <v>140</v>
      </c>
      <c r="D58" s="185"/>
      <c r="E58" s="165">
        <v>761.53</v>
      </c>
      <c r="F58" s="279"/>
    </row>
    <row r="59" spans="1:6" ht="22.5">
      <c r="A59" s="169" t="s">
        <v>141</v>
      </c>
      <c r="B59" s="280" t="s">
        <v>85</v>
      </c>
      <c r="C59" s="281" t="s">
        <v>142</v>
      </c>
      <c r="D59" s="185"/>
      <c r="E59" s="165">
        <v>0</v>
      </c>
      <c r="F59" s="279"/>
    </row>
    <row r="60" spans="1:6" ht="14.25">
      <c r="A60" s="170"/>
      <c r="B60" s="282">
        <v>323</v>
      </c>
      <c r="C60" s="171" t="s">
        <v>404</v>
      </c>
      <c r="D60" s="184">
        <f>SUM(D61:D69)</f>
        <v>0</v>
      </c>
      <c r="E60" s="195">
        <f>SUM(E61:E69)</f>
        <v>172075.24</v>
      </c>
      <c r="F60" s="279"/>
    </row>
    <row r="61" spans="1:6" ht="14.25">
      <c r="A61" s="169" t="s">
        <v>143</v>
      </c>
      <c r="B61" s="280" t="s">
        <v>86</v>
      </c>
      <c r="C61" s="281" t="s">
        <v>144</v>
      </c>
      <c r="D61" s="186"/>
      <c r="E61" s="194">
        <v>6058.13</v>
      </c>
      <c r="F61" s="279"/>
    </row>
    <row r="62" spans="1:6" ht="14.25">
      <c r="A62" s="169" t="s">
        <v>145</v>
      </c>
      <c r="B62" s="280" t="s">
        <v>87</v>
      </c>
      <c r="C62" s="281" t="s">
        <v>146</v>
      </c>
      <c r="D62" s="186"/>
      <c r="E62" s="165">
        <v>38276.02</v>
      </c>
      <c r="F62" s="279"/>
    </row>
    <row r="63" spans="1:6" ht="14.25">
      <c r="A63" s="169" t="s">
        <v>147</v>
      </c>
      <c r="B63" s="280" t="s">
        <v>88</v>
      </c>
      <c r="C63" s="281" t="s">
        <v>148</v>
      </c>
      <c r="D63" s="183"/>
      <c r="E63" s="191">
        <v>2572.04</v>
      </c>
      <c r="F63" s="279"/>
    </row>
    <row r="64" spans="1:6" ht="14.25">
      <c r="A64" s="169" t="s">
        <v>149</v>
      </c>
      <c r="B64" s="280" t="s">
        <v>89</v>
      </c>
      <c r="C64" s="281" t="s">
        <v>150</v>
      </c>
      <c r="D64" s="183"/>
      <c r="E64" s="191">
        <v>13251.78</v>
      </c>
      <c r="F64" s="279"/>
    </row>
    <row r="65" spans="1:6" ht="14.25">
      <c r="A65" s="169" t="s">
        <v>151</v>
      </c>
      <c r="B65" s="280" t="s">
        <v>90</v>
      </c>
      <c r="C65" s="281" t="s">
        <v>152</v>
      </c>
      <c r="D65" s="183"/>
      <c r="E65" s="191">
        <v>2320.12</v>
      </c>
      <c r="F65" s="279"/>
    </row>
    <row r="66" spans="1:6" ht="14.25">
      <c r="A66" s="169" t="s">
        <v>153</v>
      </c>
      <c r="B66" s="280" t="s">
        <v>91</v>
      </c>
      <c r="C66" s="281" t="s">
        <v>154</v>
      </c>
      <c r="D66" s="183"/>
      <c r="E66" s="191">
        <v>78673.41</v>
      </c>
      <c r="F66" s="279"/>
    </row>
    <row r="67" spans="1:6" ht="14.25">
      <c r="A67" s="169" t="s">
        <v>155</v>
      </c>
      <c r="B67" s="280" t="s">
        <v>92</v>
      </c>
      <c r="C67" s="281" t="s">
        <v>156</v>
      </c>
      <c r="D67" s="183"/>
      <c r="E67" s="191">
        <v>12376.11</v>
      </c>
      <c r="F67" s="279"/>
    </row>
    <row r="68" spans="1:6" ht="14.25">
      <c r="A68" s="169" t="s">
        <v>157</v>
      </c>
      <c r="B68" s="280" t="s">
        <v>93</v>
      </c>
      <c r="C68" s="281" t="s">
        <v>158</v>
      </c>
      <c r="D68" s="183"/>
      <c r="E68" s="191">
        <v>8626.28</v>
      </c>
      <c r="F68" s="279"/>
    </row>
    <row r="69" spans="1:6" ht="15" customHeight="1">
      <c r="A69" s="169" t="s">
        <v>159</v>
      </c>
      <c r="B69" s="280" t="s">
        <v>94</v>
      </c>
      <c r="C69" s="281" t="s">
        <v>160</v>
      </c>
      <c r="D69" s="183"/>
      <c r="E69" s="191">
        <v>9921.35</v>
      </c>
      <c r="F69" s="279"/>
    </row>
    <row r="70" spans="1:6" ht="14.25" hidden="1">
      <c r="A70" s="170"/>
      <c r="B70" s="282">
        <v>324</v>
      </c>
      <c r="C70" s="295"/>
      <c r="D70" s="184"/>
      <c r="E70" s="195">
        <f>E71</f>
        <v>0</v>
      </c>
      <c r="F70" s="279"/>
    </row>
    <row r="71" spans="1:6" ht="14.25">
      <c r="A71" s="169" t="s">
        <v>161</v>
      </c>
      <c r="B71" s="280">
        <v>3241</v>
      </c>
      <c r="C71" s="281" t="s">
        <v>405</v>
      </c>
      <c r="D71" s="183"/>
      <c r="E71" s="191">
        <v>0</v>
      </c>
      <c r="F71" s="279"/>
    </row>
    <row r="72" spans="1:6" ht="24">
      <c r="A72" s="170"/>
      <c r="B72" s="282">
        <v>329</v>
      </c>
      <c r="C72" s="171" t="s">
        <v>406</v>
      </c>
      <c r="D72" s="184">
        <f>SUM(D73:D79)</f>
        <v>0</v>
      </c>
      <c r="E72" s="195">
        <f>SUM(E73:E79)</f>
        <v>19747.51</v>
      </c>
      <c r="F72" s="279"/>
    </row>
    <row r="73" spans="1:6" ht="14.25">
      <c r="A73" s="169" t="s">
        <v>164</v>
      </c>
      <c r="B73" s="280" t="s">
        <v>95</v>
      </c>
      <c r="C73" s="281" t="s">
        <v>165</v>
      </c>
      <c r="D73" s="183"/>
      <c r="E73" s="191">
        <v>8898.66</v>
      </c>
      <c r="F73" s="279"/>
    </row>
    <row r="74" spans="1:6" ht="14.25">
      <c r="A74" s="169" t="s">
        <v>166</v>
      </c>
      <c r="B74" s="280" t="s">
        <v>96</v>
      </c>
      <c r="C74" s="281" t="s">
        <v>97</v>
      </c>
      <c r="D74" s="183"/>
      <c r="E74" s="197">
        <v>3348.08</v>
      </c>
      <c r="F74" s="279"/>
    </row>
    <row r="75" spans="1:6" ht="14.25">
      <c r="A75" s="169" t="s">
        <v>167</v>
      </c>
      <c r="B75" s="280" t="s">
        <v>98</v>
      </c>
      <c r="C75" s="281" t="s">
        <v>168</v>
      </c>
      <c r="D75" s="183"/>
      <c r="E75" s="191">
        <v>1976.17</v>
      </c>
      <c r="F75" s="279"/>
    </row>
    <row r="76" spans="1:6" ht="14.25">
      <c r="A76" s="169" t="s">
        <v>169</v>
      </c>
      <c r="B76" s="280" t="s">
        <v>99</v>
      </c>
      <c r="C76" s="281" t="s">
        <v>170</v>
      </c>
      <c r="D76" s="183"/>
      <c r="E76" s="191">
        <v>1781</v>
      </c>
      <c r="F76" s="279"/>
    </row>
    <row r="77" spans="1:6" ht="14.25">
      <c r="A77" s="169" t="s">
        <v>171</v>
      </c>
      <c r="B77" s="280" t="s">
        <v>100</v>
      </c>
      <c r="C77" s="281" t="s">
        <v>172</v>
      </c>
      <c r="D77" s="183"/>
      <c r="E77" s="191">
        <v>1158.35</v>
      </c>
      <c r="F77" s="279"/>
    </row>
    <row r="78" spans="1:6" ht="14.25">
      <c r="A78" s="142" t="s">
        <v>317</v>
      </c>
      <c r="B78" s="280">
        <v>3296</v>
      </c>
      <c r="C78" s="281" t="s">
        <v>407</v>
      </c>
      <c r="D78" s="183"/>
      <c r="E78" s="191">
        <v>1791.74</v>
      </c>
      <c r="F78" s="279"/>
    </row>
    <row r="79" spans="1:6" ht="22.5">
      <c r="A79" s="169" t="s">
        <v>173</v>
      </c>
      <c r="B79" s="280" t="s">
        <v>101</v>
      </c>
      <c r="C79" s="281" t="s">
        <v>174</v>
      </c>
      <c r="D79" s="183"/>
      <c r="E79" s="194">
        <v>793.51</v>
      </c>
      <c r="F79" s="279"/>
    </row>
    <row r="80" spans="1:6" ht="15" customHeight="1">
      <c r="A80" s="170"/>
      <c r="B80" s="282">
        <v>34</v>
      </c>
      <c r="C80" s="261" t="s">
        <v>408</v>
      </c>
      <c r="D80" s="184">
        <v>3673.35</v>
      </c>
      <c r="E80" s="195">
        <f>E81</f>
        <v>3440.75</v>
      </c>
      <c r="F80" s="279">
        <f>E80/D80*100</f>
        <v>93.66790531803395</v>
      </c>
    </row>
    <row r="81" spans="1:6" ht="14.25">
      <c r="A81" s="170"/>
      <c r="B81" s="282">
        <v>343</v>
      </c>
      <c r="C81" s="171" t="s">
        <v>409</v>
      </c>
      <c r="D81" s="184">
        <f>SUM(D82:D83)</f>
        <v>0</v>
      </c>
      <c r="E81" s="195">
        <f>SUM(E82:E83)</f>
        <v>3440.75</v>
      </c>
      <c r="F81" s="279"/>
    </row>
    <row r="82" spans="1:6" ht="20.25">
      <c r="A82" s="169" t="s">
        <v>175</v>
      </c>
      <c r="B82" s="280" t="s">
        <v>102</v>
      </c>
      <c r="C82" s="166" t="s">
        <v>176</v>
      </c>
      <c r="D82" s="294"/>
      <c r="E82" s="191">
        <v>1964.22</v>
      </c>
      <c r="F82" s="279"/>
    </row>
    <row r="83" spans="1:6" ht="16.5" customHeight="1">
      <c r="A83" s="169" t="s">
        <v>178</v>
      </c>
      <c r="B83" s="280">
        <v>3433</v>
      </c>
      <c r="C83" s="166" t="s">
        <v>245</v>
      </c>
      <c r="D83" s="294"/>
      <c r="E83" s="191">
        <v>1476.53</v>
      </c>
      <c r="F83" s="279"/>
    </row>
    <row r="84" spans="1:6" ht="14.25" hidden="1">
      <c r="A84" s="170"/>
      <c r="B84" s="282">
        <v>38</v>
      </c>
      <c r="C84" s="180" t="s">
        <v>410</v>
      </c>
      <c r="D84" s="184">
        <f>D85</f>
        <v>0</v>
      </c>
      <c r="E84" s="195">
        <f>E85</f>
        <v>0</v>
      </c>
      <c r="F84" s="279" t="e">
        <f>E84/D84*100</f>
        <v>#DIV/0!</v>
      </c>
    </row>
    <row r="85" spans="1:6" ht="11.25" customHeight="1" hidden="1">
      <c r="A85" s="170"/>
      <c r="B85" s="282">
        <v>383</v>
      </c>
      <c r="C85" s="180" t="s">
        <v>411</v>
      </c>
      <c r="D85" s="184">
        <f>D86</f>
        <v>0</v>
      </c>
      <c r="E85" s="195">
        <f>E86</f>
        <v>0</v>
      </c>
      <c r="F85" s="279"/>
    </row>
    <row r="86" spans="1:6" ht="11.25" customHeight="1" hidden="1">
      <c r="A86" s="169" t="s">
        <v>132</v>
      </c>
      <c r="B86" s="280">
        <v>3831</v>
      </c>
      <c r="C86" s="281" t="s">
        <v>236</v>
      </c>
      <c r="D86" s="183"/>
      <c r="E86" s="191">
        <v>0</v>
      </c>
      <c r="F86" s="279"/>
    </row>
    <row r="87" spans="1:9" s="403" customFormat="1" ht="27" customHeight="1">
      <c r="A87" s="397"/>
      <c r="B87" s="398">
        <v>4</v>
      </c>
      <c r="C87" s="775" t="s">
        <v>412</v>
      </c>
      <c r="D87" s="400">
        <f>D88+D91</f>
        <v>84198.9</v>
      </c>
      <c r="E87" s="772">
        <f>E88+E91</f>
        <v>27893.82</v>
      </c>
      <c r="F87" s="402">
        <f>E87/D87*100</f>
        <v>33.12848505146742</v>
      </c>
      <c r="I87" s="404"/>
    </row>
    <row r="88" spans="1:13" s="67" customFormat="1" ht="36">
      <c r="A88" s="170"/>
      <c r="B88" s="282">
        <v>41</v>
      </c>
      <c r="C88" s="180" t="s">
        <v>413</v>
      </c>
      <c r="D88" s="184">
        <v>300</v>
      </c>
      <c r="E88" s="195">
        <f>E89</f>
        <v>196</v>
      </c>
      <c r="F88" s="279">
        <f>E88/D88*100</f>
        <v>65.33333333333333</v>
      </c>
      <c r="G88" s="78"/>
      <c r="H88" s="78"/>
      <c r="I88" s="78"/>
      <c r="J88" s="78"/>
      <c r="K88" s="78"/>
      <c r="L88" s="78"/>
      <c r="M88" s="78"/>
    </row>
    <row r="89" spans="1:13" s="67" customFormat="1" ht="14.25">
      <c r="A89" s="170"/>
      <c r="B89" s="282">
        <v>412</v>
      </c>
      <c r="C89" s="180" t="s">
        <v>414</v>
      </c>
      <c r="D89" s="184"/>
      <c r="E89" s="195">
        <f>E90</f>
        <v>196</v>
      </c>
      <c r="F89" s="279"/>
      <c r="G89" s="78"/>
      <c r="H89" s="78"/>
      <c r="I89" s="78"/>
      <c r="J89" s="78"/>
      <c r="K89" s="78"/>
      <c r="L89" s="78"/>
      <c r="M89" s="78"/>
    </row>
    <row r="90" spans="1:6" ht="12" customHeight="1">
      <c r="A90" s="169" t="s">
        <v>180</v>
      </c>
      <c r="B90" s="280" t="s">
        <v>104</v>
      </c>
      <c r="C90" s="281" t="s">
        <v>181</v>
      </c>
      <c r="D90" s="183"/>
      <c r="E90" s="191">
        <v>196</v>
      </c>
      <c r="F90" s="279"/>
    </row>
    <row r="91" spans="1:7" ht="21" customHeight="1">
      <c r="A91" s="170"/>
      <c r="B91" s="282">
        <v>42</v>
      </c>
      <c r="C91" s="261" t="s">
        <v>415</v>
      </c>
      <c r="D91" s="184">
        <v>83898.9</v>
      </c>
      <c r="E91" s="195">
        <f>E92+E94+E101+E103</f>
        <v>27697.82</v>
      </c>
      <c r="F91" s="279">
        <f>E91/D91*100</f>
        <v>33.01332913780753</v>
      </c>
      <c r="G91">
        <v>83898.9</v>
      </c>
    </row>
    <row r="92" spans="1:6" ht="14.25" customHeight="1">
      <c r="A92" s="170"/>
      <c r="B92" s="282">
        <v>421</v>
      </c>
      <c r="C92" s="171" t="s">
        <v>416</v>
      </c>
      <c r="D92" s="184">
        <f>D93</f>
        <v>0</v>
      </c>
      <c r="E92" s="195">
        <f>E93</f>
        <v>3220.5</v>
      </c>
      <c r="F92" s="279"/>
    </row>
    <row r="93" spans="1:6" ht="12" customHeight="1">
      <c r="A93" s="169" t="s">
        <v>182</v>
      </c>
      <c r="B93" s="280" t="s">
        <v>183</v>
      </c>
      <c r="C93" s="281" t="s">
        <v>184</v>
      </c>
      <c r="D93" s="183"/>
      <c r="E93" s="191">
        <v>3220.5</v>
      </c>
      <c r="F93" s="279"/>
    </row>
    <row r="94" spans="1:6" ht="12" customHeight="1">
      <c r="A94" s="170"/>
      <c r="B94" s="282">
        <v>422</v>
      </c>
      <c r="C94" s="171" t="s">
        <v>417</v>
      </c>
      <c r="D94" s="184">
        <f>SUM(D95:D100)</f>
        <v>0</v>
      </c>
      <c r="E94" s="195">
        <f>SUM(E95:E100)</f>
        <v>19642.16</v>
      </c>
      <c r="F94" s="279"/>
    </row>
    <row r="95" spans="1:6" ht="18.75" customHeight="1">
      <c r="A95" s="169" t="s">
        <v>185</v>
      </c>
      <c r="B95" s="280" t="s">
        <v>106</v>
      </c>
      <c r="C95" s="281" t="s">
        <v>186</v>
      </c>
      <c r="D95" s="183"/>
      <c r="E95" s="191">
        <v>16015.8</v>
      </c>
      <c r="F95" s="279"/>
    </row>
    <row r="96" spans="1:6" ht="12" customHeight="1">
      <c r="A96" s="169" t="s">
        <v>187</v>
      </c>
      <c r="B96" s="280">
        <v>4222</v>
      </c>
      <c r="C96" s="281" t="s">
        <v>418</v>
      </c>
      <c r="D96" s="183"/>
      <c r="E96" s="191">
        <v>0</v>
      </c>
      <c r="F96" s="279"/>
    </row>
    <row r="97" spans="1:6" ht="14.25" customHeight="1">
      <c r="A97" s="169" t="s">
        <v>190</v>
      </c>
      <c r="B97" s="280" t="s">
        <v>107</v>
      </c>
      <c r="C97" s="281" t="s">
        <v>191</v>
      </c>
      <c r="D97" s="183"/>
      <c r="E97" s="191">
        <v>2315</v>
      </c>
      <c r="F97" s="279"/>
    </row>
    <row r="98" spans="1:6" ht="14.25">
      <c r="A98" s="169" t="s">
        <v>192</v>
      </c>
      <c r="B98" s="280" t="s">
        <v>108</v>
      </c>
      <c r="C98" s="281" t="s">
        <v>193</v>
      </c>
      <c r="D98" s="183"/>
      <c r="E98" s="191">
        <v>1311.36</v>
      </c>
      <c r="F98" s="279"/>
    </row>
    <row r="99" spans="1:6" ht="12.75" customHeight="1">
      <c r="A99" s="169" t="s">
        <v>194</v>
      </c>
      <c r="B99" s="280" t="s">
        <v>109</v>
      </c>
      <c r="C99" s="281" t="s">
        <v>195</v>
      </c>
      <c r="D99" s="183"/>
      <c r="E99" s="191">
        <v>0</v>
      </c>
      <c r="F99" s="279"/>
    </row>
    <row r="100" spans="1:6" ht="17.25" customHeight="1">
      <c r="A100" s="142" t="s">
        <v>197</v>
      </c>
      <c r="B100" s="280">
        <v>4227</v>
      </c>
      <c r="C100" s="166" t="s">
        <v>199</v>
      </c>
      <c r="D100" s="183"/>
      <c r="E100" s="191">
        <v>0</v>
      </c>
      <c r="F100" s="279"/>
    </row>
    <row r="101" spans="1:6" ht="12" customHeight="1">
      <c r="A101" s="170"/>
      <c r="B101" s="282">
        <v>423</v>
      </c>
      <c r="C101" s="171" t="s">
        <v>419</v>
      </c>
      <c r="D101" s="184">
        <f>D102</f>
        <v>0</v>
      </c>
      <c r="E101" s="195">
        <f>E102</f>
        <v>0</v>
      </c>
      <c r="F101" s="279"/>
    </row>
    <row r="102" spans="1:6" ht="22.5">
      <c r="A102" s="169" t="s">
        <v>196</v>
      </c>
      <c r="B102" s="280" t="s">
        <v>110</v>
      </c>
      <c r="C102" s="281" t="s">
        <v>61</v>
      </c>
      <c r="D102" s="183">
        <v>0</v>
      </c>
      <c r="E102" s="191">
        <v>0</v>
      </c>
      <c r="F102" s="279"/>
    </row>
    <row r="103" spans="1:6" ht="18" customHeight="1">
      <c r="A103" s="170"/>
      <c r="B103" s="282">
        <v>426</v>
      </c>
      <c r="C103" s="171" t="s">
        <v>420</v>
      </c>
      <c r="D103" s="184">
        <f>D104</f>
        <v>4885</v>
      </c>
      <c r="E103" s="195">
        <f>E104</f>
        <v>4835.16</v>
      </c>
      <c r="F103" s="279">
        <f>E103/D103*100</f>
        <v>98.97973387922211</v>
      </c>
    </row>
    <row r="104" spans="1:6" ht="14.25">
      <c r="A104" s="169" t="s">
        <v>200</v>
      </c>
      <c r="B104" s="280" t="s">
        <v>111</v>
      </c>
      <c r="C104" s="281" t="s">
        <v>201</v>
      </c>
      <c r="D104" s="183">
        <v>4885</v>
      </c>
      <c r="E104" s="191">
        <v>4835.16</v>
      </c>
      <c r="F104" s="279">
        <f>E104/D104*100</f>
        <v>98.97973387922211</v>
      </c>
    </row>
    <row r="105" spans="1:6" ht="12" customHeight="1">
      <c r="A105" s="232" t="s">
        <v>11</v>
      </c>
      <c r="B105" s="291"/>
      <c r="C105" s="236" t="s">
        <v>421</v>
      </c>
      <c r="D105" s="235">
        <f>D106</f>
        <v>1000</v>
      </c>
      <c r="E105" s="233">
        <f>E109</f>
        <v>0</v>
      </c>
      <c r="F105" s="293">
        <v>0</v>
      </c>
    </row>
    <row r="106" spans="1:6" ht="14.25">
      <c r="A106" s="168"/>
      <c r="B106" s="178">
        <v>3</v>
      </c>
      <c r="C106" s="171" t="s">
        <v>396</v>
      </c>
      <c r="D106" s="182">
        <f aca="true" t="shared" si="0" ref="D106:E108">D107</f>
        <v>1000</v>
      </c>
      <c r="E106" s="192">
        <f>E107</f>
        <v>0</v>
      </c>
      <c r="F106" s="279">
        <f>E106/D106*100</f>
        <v>0</v>
      </c>
    </row>
    <row r="107" spans="1:9" s="62" customFormat="1" ht="14.25">
      <c r="A107" s="168"/>
      <c r="B107" s="178">
        <v>32</v>
      </c>
      <c r="C107" s="277" t="s">
        <v>401</v>
      </c>
      <c r="D107" s="182">
        <v>1000</v>
      </c>
      <c r="E107" s="182">
        <f t="shared" si="0"/>
        <v>0</v>
      </c>
      <c r="F107" s="279">
        <f>E107/D107*100</f>
        <v>0</v>
      </c>
      <c r="I107" s="78"/>
    </row>
    <row r="108" spans="1:6" ht="14.25">
      <c r="A108" s="168"/>
      <c r="B108" s="178">
        <v>322</v>
      </c>
      <c r="C108" s="171" t="s">
        <v>403</v>
      </c>
      <c r="D108" s="187"/>
      <c r="E108" s="187">
        <f t="shared" si="0"/>
        <v>0</v>
      </c>
      <c r="F108" s="279"/>
    </row>
    <row r="109" spans="1:6" s="28" customFormat="1" ht="14.25">
      <c r="A109" s="169" t="s">
        <v>295</v>
      </c>
      <c r="B109" s="280">
        <v>3222</v>
      </c>
      <c r="C109" s="281" t="s">
        <v>131</v>
      </c>
      <c r="D109" s="183"/>
      <c r="E109" s="191">
        <v>0</v>
      </c>
      <c r="F109" s="279"/>
    </row>
    <row r="110" spans="1:6" ht="24">
      <c r="A110" s="232" t="s">
        <v>11</v>
      </c>
      <c r="B110" s="291" t="s">
        <v>422</v>
      </c>
      <c r="C110" s="236" t="s">
        <v>423</v>
      </c>
      <c r="D110" s="235">
        <f>D111+D160</f>
        <v>2209307.32</v>
      </c>
      <c r="E110" s="233">
        <f>E111+E160</f>
        <v>1691966.01</v>
      </c>
      <c r="F110" s="293">
        <f>E110/D110*100</f>
        <v>76.58355153596287</v>
      </c>
    </row>
    <row r="111" spans="1:6" ht="14.25">
      <c r="A111" s="168"/>
      <c r="B111" s="178">
        <v>3</v>
      </c>
      <c r="C111" s="171" t="s">
        <v>396</v>
      </c>
      <c r="D111" s="182">
        <f>D112+D122+D150+D154+D157</f>
        <v>2209307.32</v>
      </c>
      <c r="E111" s="192">
        <f>E112+E122+E150+E154+E157</f>
        <v>1691966.01</v>
      </c>
      <c r="F111" s="279">
        <f>E111/D111*100</f>
        <v>76.58355153596287</v>
      </c>
    </row>
    <row r="112" spans="1:6" ht="14.25">
      <c r="A112" s="168"/>
      <c r="B112" s="178">
        <v>31</v>
      </c>
      <c r="C112" s="171" t="s">
        <v>397</v>
      </c>
      <c r="D112" s="182">
        <v>1279048.39</v>
      </c>
      <c r="E112" s="192">
        <f>E113+E117+E119</f>
        <v>1294659.51</v>
      </c>
      <c r="F112" s="279">
        <f>E112/D112*100</f>
        <v>101.22052614444088</v>
      </c>
    </row>
    <row r="113" spans="1:6" ht="14.25">
      <c r="A113" s="168"/>
      <c r="B113" s="178">
        <v>311</v>
      </c>
      <c r="C113" s="171" t="s">
        <v>398</v>
      </c>
      <c r="D113" s="182">
        <f>SUM(D114:D116)</f>
        <v>0</v>
      </c>
      <c r="E113" s="192">
        <f>SUM(E114:E116)</f>
        <v>1074914.11</v>
      </c>
      <c r="F113" s="279"/>
    </row>
    <row r="114" spans="1:6" ht="14.25">
      <c r="A114" s="169" t="s">
        <v>202</v>
      </c>
      <c r="B114" s="280" t="s">
        <v>70</v>
      </c>
      <c r="C114" s="281" t="s">
        <v>114</v>
      </c>
      <c r="D114" s="186"/>
      <c r="E114" s="191">
        <v>1069421.59</v>
      </c>
      <c r="F114" s="279"/>
    </row>
    <row r="115" spans="1:6" ht="14.25">
      <c r="A115" s="169" t="s">
        <v>203</v>
      </c>
      <c r="B115" s="280" t="s">
        <v>71</v>
      </c>
      <c r="C115" s="281" t="s">
        <v>116</v>
      </c>
      <c r="D115" s="186"/>
      <c r="E115" s="191">
        <v>5492.52</v>
      </c>
      <c r="F115" s="279"/>
    </row>
    <row r="116" spans="1:6" ht="11.25" customHeight="1" hidden="1">
      <c r="A116" s="271" t="s">
        <v>251</v>
      </c>
      <c r="B116" s="280">
        <v>3114</v>
      </c>
      <c r="C116" s="281" t="s">
        <v>424</v>
      </c>
      <c r="D116" s="186">
        <v>0</v>
      </c>
      <c r="E116" s="198">
        <v>0</v>
      </c>
      <c r="F116" s="279"/>
    </row>
    <row r="117" spans="1:6" ht="14.25">
      <c r="A117" s="169"/>
      <c r="B117" s="282">
        <v>312</v>
      </c>
      <c r="C117" s="171" t="s">
        <v>74</v>
      </c>
      <c r="D117" s="188">
        <f>D118</f>
        <v>0</v>
      </c>
      <c r="E117" s="199">
        <f>E118</f>
        <v>41508.21</v>
      </c>
      <c r="F117" s="279"/>
    </row>
    <row r="118" spans="1:6" ht="14.25">
      <c r="A118" s="169" t="s">
        <v>207</v>
      </c>
      <c r="B118" s="280" t="s">
        <v>72</v>
      </c>
      <c r="C118" s="281" t="s">
        <v>74</v>
      </c>
      <c r="D118" s="186"/>
      <c r="E118" s="191">
        <v>41508.21</v>
      </c>
      <c r="F118" s="279"/>
    </row>
    <row r="119" spans="1:6" ht="14.25">
      <c r="A119" s="170"/>
      <c r="B119" s="282">
        <v>313</v>
      </c>
      <c r="C119" s="171" t="s">
        <v>399</v>
      </c>
      <c r="D119" s="188">
        <f>SUM(D120:D121)</f>
        <v>0</v>
      </c>
      <c r="E119" s="199">
        <f>SUM(E120:E121)</f>
        <v>178237.19</v>
      </c>
      <c r="F119" s="279"/>
    </row>
    <row r="120" spans="1:6" ht="14.25">
      <c r="A120" s="169" t="s">
        <v>204</v>
      </c>
      <c r="B120" s="280" t="s">
        <v>75</v>
      </c>
      <c r="C120" s="281" t="s">
        <v>118</v>
      </c>
      <c r="D120" s="186"/>
      <c r="E120" s="191">
        <v>178237.19</v>
      </c>
      <c r="F120" s="279"/>
    </row>
    <row r="121" spans="1:6" ht="22.5" hidden="1">
      <c r="A121" s="169" t="s">
        <v>205</v>
      </c>
      <c r="B121" s="280" t="s">
        <v>76</v>
      </c>
      <c r="C121" s="289" t="s">
        <v>425</v>
      </c>
      <c r="D121" s="186">
        <v>0</v>
      </c>
      <c r="E121" s="196">
        <v>0</v>
      </c>
      <c r="F121" s="279" t="e">
        <f>E121/D121*100</f>
        <v>#DIV/0!</v>
      </c>
    </row>
    <row r="122" spans="1:6" ht="14.25">
      <c r="A122" s="170"/>
      <c r="B122" s="282">
        <v>32</v>
      </c>
      <c r="C122" s="277" t="s">
        <v>401</v>
      </c>
      <c r="D122" s="184">
        <v>870526.67</v>
      </c>
      <c r="E122" s="195">
        <f>E123+E127+E134+E144+E146</f>
        <v>397306.4799999999</v>
      </c>
      <c r="F122" s="279">
        <f>E122/D122*100</f>
        <v>45.63978263870995</v>
      </c>
    </row>
    <row r="123" spans="1:6" ht="14.25">
      <c r="A123" s="170"/>
      <c r="B123" s="282">
        <v>321</v>
      </c>
      <c r="C123" s="171" t="s">
        <v>402</v>
      </c>
      <c r="D123" s="184">
        <f>SUM(D124:D126)</f>
        <v>0</v>
      </c>
      <c r="E123" s="195">
        <f>SUM(E124:E126)</f>
        <v>25992.17</v>
      </c>
      <c r="F123" s="279"/>
    </row>
    <row r="124" spans="1:6" s="28" customFormat="1" ht="14.25">
      <c r="A124" s="169" t="s">
        <v>208</v>
      </c>
      <c r="B124" s="280" t="s">
        <v>77</v>
      </c>
      <c r="C124" s="281" t="s">
        <v>209</v>
      </c>
      <c r="D124" s="183"/>
      <c r="E124" s="196">
        <v>2394.05</v>
      </c>
      <c r="F124" s="279"/>
    </row>
    <row r="125" spans="1:6" ht="14.25">
      <c r="A125" s="169" t="s">
        <v>210</v>
      </c>
      <c r="B125" s="280" t="s">
        <v>78</v>
      </c>
      <c r="C125" s="281" t="s">
        <v>211</v>
      </c>
      <c r="D125" s="186"/>
      <c r="E125" s="191">
        <v>20079.17</v>
      </c>
      <c r="F125" s="279"/>
    </row>
    <row r="126" spans="1:6" ht="14.25">
      <c r="A126" s="169" t="s">
        <v>212</v>
      </c>
      <c r="B126" s="280" t="s">
        <v>79</v>
      </c>
      <c r="C126" s="281" t="s">
        <v>127</v>
      </c>
      <c r="D126" s="186"/>
      <c r="E126" s="191">
        <v>3518.95</v>
      </c>
      <c r="F126" s="279"/>
    </row>
    <row r="127" spans="1:6" ht="14.25">
      <c r="A127" s="170"/>
      <c r="B127" s="282">
        <v>322</v>
      </c>
      <c r="C127" s="171" t="s">
        <v>403</v>
      </c>
      <c r="D127" s="184">
        <f>SUM(D128:D133)</f>
        <v>0</v>
      </c>
      <c r="E127" s="195">
        <f>SUM(E128:E133)</f>
        <v>196581.06</v>
      </c>
      <c r="F127" s="279"/>
    </row>
    <row r="128" spans="1:6" ht="14.25">
      <c r="A128" s="169" t="s">
        <v>213</v>
      </c>
      <c r="B128" s="280" t="s">
        <v>80</v>
      </c>
      <c r="C128" s="281" t="s">
        <v>214</v>
      </c>
      <c r="D128" s="181"/>
      <c r="E128" s="191">
        <v>8134.59</v>
      </c>
      <c r="F128" s="279"/>
    </row>
    <row r="129" spans="1:6" ht="14.25">
      <c r="A129" s="169" t="s">
        <v>215</v>
      </c>
      <c r="B129" s="280" t="s">
        <v>81</v>
      </c>
      <c r="C129" s="281" t="s">
        <v>131</v>
      </c>
      <c r="D129" s="183"/>
      <c r="E129" s="191">
        <v>119708.92</v>
      </c>
      <c r="F129" s="279"/>
    </row>
    <row r="130" spans="1:6" ht="14.25">
      <c r="A130" s="169" t="s">
        <v>216</v>
      </c>
      <c r="B130" s="280" t="s">
        <v>82</v>
      </c>
      <c r="C130" s="281" t="s">
        <v>136</v>
      </c>
      <c r="D130" s="183"/>
      <c r="E130" s="191">
        <v>60403.2</v>
      </c>
      <c r="F130" s="279"/>
    </row>
    <row r="131" spans="1:6" ht="15" customHeight="1">
      <c r="A131" s="169" t="s">
        <v>217</v>
      </c>
      <c r="B131" s="280" t="s">
        <v>83</v>
      </c>
      <c r="C131" s="281" t="s">
        <v>218</v>
      </c>
      <c r="D131" s="183"/>
      <c r="E131" s="191">
        <v>872.03</v>
      </c>
      <c r="F131" s="279"/>
    </row>
    <row r="132" spans="1:6" ht="12" customHeight="1">
      <c r="A132" s="169" t="s">
        <v>219</v>
      </c>
      <c r="B132" s="280" t="s">
        <v>84</v>
      </c>
      <c r="C132" s="281" t="s">
        <v>220</v>
      </c>
      <c r="D132" s="183"/>
      <c r="E132" s="191">
        <v>1102.14</v>
      </c>
      <c r="F132" s="279"/>
    </row>
    <row r="133" spans="1:9" s="67" customFormat="1" ht="16.5" customHeight="1">
      <c r="A133" s="169" t="s">
        <v>221</v>
      </c>
      <c r="B133" s="280" t="s">
        <v>85</v>
      </c>
      <c r="C133" s="281" t="s">
        <v>222</v>
      </c>
      <c r="D133" s="183"/>
      <c r="E133" s="191">
        <v>6360.18</v>
      </c>
      <c r="F133" s="279"/>
      <c r="I133" s="78"/>
    </row>
    <row r="134" spans="1:6" ht="12.75" customHeight="1">
      <c r="A134" s="170"/>
      <c r="B134" s="282">
        <v>323</v>
      </c>
      <c r="C134" s="171" t="s">
        <v>404</v>
      </c>
      <c r="D134" s="184">
        <f>SUM(D135:D143)</f>
        <v>0</v>
      </c>
      <c r="E134" s="195">
        <f>SUM(E135:E143)</f>
        <v>165908.20999999996</v>
      </c>
      <c r="F134" s="279"/>
    </row>
    <row r="135" spans="1:6" ht="12" customHeight="1" thickBot="1">
      <c r="A135" s="169" t="s">
        <v>223</v>
      </c>
      <c r="B135" s="280" t="s">
        <v>86</v>
      </c>
      <c r="C135" s="281" t="s">
        <v>144</v>
      </c>
      <c r="D135" s="183"/>
      <c r="E135" s="191">
        <v>9116.98</v>
      </c>
      <c r="F135" s="279"/>
    </row>
    <row r="136" spans="1:9" ht="11.25" customHeight="1" thickBot="1">
      <c r="A136" s="169" t="s">
        <v>224</v>
      </c>
      <c r="B136" s="280" t="s">
        <v>87</v>
      </c>
      <c r="C136" s="281" t="s">
        <v>146</v>
      </c>
      <c r="D136" s="183"/>
      <c r="E136" s="165">
        <v>64396.74</v>
      </c>
      <c r="F136" s="279"/>
      <c r="I136" s="79"/>
    </row>
    <row r="137" spans="1:9" ht="13.5" customHeight="1">
      <c r="A137" s="172" t="s">
        <v>318</v>
      </c>
      <c r="B137" s="280" t="s">
        <v>88</v>
      </c>
      <c r="C137" s="281" t="s">
        <v>148</v>
      </c>
      <c r="D137" s="183"/>
      <c r="E137" s="198">
        <v>4237.69</v>
      </c>
      <c r="F137" s="279"/>
      <c r="I137" s="80"/>
    </row>
    <row r="138" spans="1:6" ht="14.25">
      <c r="A138" s="169" t="s">
        <v>225</v>
      </c>
      <c r="B138" s="280" t="s">
        <v>89</v>
      </c>
      <c r="C138" s="281" t="s">
        <v>150</v>
      </c>
      <c r="D138" s="183"/>
      <c r="E138" s="191">
        <v>28432.37</v>
      </c>
      <c r="F138" s="279"/>
    </row>
    <row r="139" spans="1:6" ht="15" customHeight="1">
      <c r="A139" s="169" t="s">
        <v>226</v>
      </c>
      <c r="B139" s="280" t="s">
        <v>90</v>
      </c>
      <c r="C139" s="281" t="s">
        <v>152</v>
      </c>
      <c r="D139" s="183"/>
      <c r="E139" s="191">
        <v>7077.76</v>
      </c>
      <c r="F139" s="279"/>
    </row>
    <row r="140" spans="1:6" ht="15" customHeight="1">
      <c r="A140" s="169" t="s">
        <v>227</v>
      </c>
      <c r="B140" s="280" t="s">
        <v>91</v>
      </c>
      <c r="C140" s="281" t="s">
        <v>154</v>
      </c>
      <c r="D140" s="183"/>
      <c r="E140" s="194">
        <v>10512.39</v>
      </c>
      <c r="F140" s="279"/>
    </row>
    <row r="141" spans="1:6" ht="14.25">
      <c r="A141" s="169" t="s">
        <v>228</v>
      </c>
      <c r="B141" s="280" t="s">
        <v>92</v>
      </c>
      <c r="C141" s="281" t="s">
        <v>229</v>
      </c>
      <c r="D141" s="186"/>
      <c r="E141" s="191">
        <v>14410.55</v>
      </c>
      <c r="F141" s="279"/>
    </row>
    <row r="142" spans="1:6" ht="14.25">
      <c r="A142" s="169" t="s">
        <v>230</v>
      </c>
      <c r="B142" s="280" t="s">
        <v>93</v>
      </c>
      <c r="C142" s="281" t="s">
        <v>158</v>
      </c>
      <c r="D142" s="186"/>
      <c r="E142" s="191">
        <v>11749.15</v>
      </c>
      <c r="F142" s="279"/>
    </row>
    <row r="143" spans="1:6" ht="14.25">
      <c r="A143" s="169" t="s">
        <v>231</v>
      </c>
      <c r="B143" s="280" t="s">
        <v>94</v>
      </c>
      <c r="C143" s="281" t="s">
        <v>160</v>
      </c>
      <c r="D143" s="186"/>
      <c r="E143" s="191">
        <v>15974.58</v>
      </c>
      <c r="F143" s="279"/>
    </row>
    <row r="144" spans="1:6" ht="24" hidden="1">
      <c r="A144" s="170"/>
      <c r="B144" s="282">
        <v>324</v>
      </c>
      <c r="C144" s="171" t="s">
        <v>163</v>
      </c>
      <c r="D144" s="188">
        <f>D145</f>
        <v>0</v>
      </c>
      <c r="E144" s="199">
        <f>E145</f>
        <v>0</v>
      </c>
      <c r="F144" s="279"/>
    </row>
    <row r="145" spans="1:6" ht="14.25" hidden="1">
      <c r="A145" s="169" t="s">
        <v>242</v>
      </c>
      <c r="B145" s="280" t="s">
        <v>162</v>
      </c>
      <c r="C145" s="281" t="s">
        <v>243</v>
      </c>
      <c r="D145" s="186">
        <v>0</v>
      </c>
      <c r="E145" s="191">
        <v>0</v>
      </c>
      <c r="F145" s="279"/>
    </row>
    <row r="146" spans="1:6" ht="24">
      <c r="A146" s="170"/>
      <c r="B146" s="282">
        <v>329</v>
      </c>
      <c r="C146" s="171" t="s">
        <v>406</v>
      </c>
      <c r="D146" s="184">
        <f>SUM(D147:D149)</f>
        <v>0</v>
      </c>
      <c r="E146" s="195">
        <f>SUM(E147:E149)</f>
        <v>8825.04</v>
      </c>
      <c r="F146" s="279"/>
    </row>
    <row r="147" spans="1:6" ht="14.25">
      <c r="A147" s="169" t="s">
        <v>232</v>
      </c>
      <c r="B147" s="280" t="s">
        <v>96</v>
      </c>
      <c r="C147" s="281" t="s">
        <v>97</v>
      </c>
      <c r="D147" s="183"/>
      <c r="E147" s="194">
        <v>5425.54</v>
      </c>
      <c r="F147" s="279"/>
    </row>
    <row r="148" spans="1:6" ht="14.25">
      <c r="A148" s="169" t="s">
        <v>246</v>
      </c>
      <c r="B148" s="280" t="s">
        <v>100</v>
      </c>
      <c r="C148" s="281" t="s">
        <v>247</v>
      </c>
      <c r="D148" s="183"/>
      <c r="E148" s="191">
        <v>3399.48</v>
      </c>
      <c r="F148" s="279"/>
    </row>
    <row r="149" spans="1:6" ht="22.5">
      <c r="A149" s="169" t="s">
        <v>233</v>
      </c>
      <c r="B149" s="280" t="s">
        <v>101</v>
      </c>
      <c r="C149" s="281" t="s">
        <v>174</v>
      </c>
      <c r="D149" s="186"/>
      <c r="E149" s="191">
        <v>0.02</v>
      </c>
      <c r="F149" s="279"/>
    </row>
    <row r="150" spans="1:6" ht="14.25">
      <c r="A150" s="170"/>
      <c r="B150" s="282">
        <v>34</v>
      </c>
      <c r="C150" s="261" t="s">
        <v>408</v>
      </c>
      <c r="D150" s="188">
        <v>7</v>
      </c>
      <c r="E150" s="199">
        <f>E151</f>
        <v>0.02</v>
      </c>
      <c r="F150" s="279">
        <f aca="true" t="shared" si="1" ref="F150:F186">E150/D150*100</f>
        <v>0.2857142857142857</v>
      </c>
    </row>
    <row r="151" spans="1:6" ht="12" customHeight="1">
      <c r="A151" s="170"/>
      <c r="B151" s="280">
        <v>343</v>
      </c>
      <c r="C151" s="262" t="s">
        <v>409</v>
      </c>
      <c r="D151" s="188"/>
      <c r="E151" s="199">
        <f>SUM(E152:E153)</f>
        <v>0.02</v>
      </c>
      <c r="F151" s="279"/>
    </row>
    <row r="152" spans="1:6" ht="11.25" customHeight="1">
      <c r="A152" s="169" t="s">
        <v>244</v>
      </c>
      <c r="B152" s="280" t="s">
        <v>103</v>
      </c>
      <c r="C152" s="281" t="s">
        <v>245</v>
      </c>
      <c r="D152" s="183"/>
      <c r="E152" s="191">
        <v>0.02</v>
      </c>
      <c r="F152" s="279"/>
    </row>
    <row r="153" spans="1:6" ht="12.75" customHeight="1" hidden="1">
      <c r="A153" s="169" t="s">
        <v>234</v>
      </c>
      <c r="B153" s="280" t="s">
        <v>105</v>
      </c>
      <c r="C153" s="281" t="s">
        <v>179</v>
      </c>
      <c r="D153" s="183">
        <v>0</v>
      </c>
      <c r="E153" s="191">
        <v>0</v>
      </c>
      <c r="F153" s="279" t="e">
        <f t="shared" si="1"/>
        <v>#DIV/0!</v>
      </c>
    </row>
    <row r="154" spans="1:6" ht="24" hidden="1">
      <c r="A154" s="170"/>
      <c r="B154" s="282">
        <v>36</v>
      </c>
      <c r="C154" s="171" t="s">
        <v>426</v>
      </c>
      <c r="D154" s="184">
        <f>D155</f>
        <v>0</v>
      </c>
      <c r="E154" s="195">
        <f>E155</f>
        <v>0</v>
      </c>
      <c r="F154" s="279" t="e">
        <f t="shared" si="1"/>
        <v>#DIV/0!</v>
      </c>
    </row>
    <row r="155" spans="1:6" ht="20.25" customHeight="1" hidden="1">
      <c r="A155" s="170"/>
      <c r="B155" s="282">
        <v>369</v>
      </c>
      <c r="C155" s="171" t="s">
        <v>427</v>
      </c>
      <c r="D155" s="184">
        <f>D156</f>
        <v>0</v>
      </c>
      <c r="E155" s="195">
        <f>E156</f>
        <v>0</v>
      </c>
      <c r="F155" s="279" t="e">
        <f t="shared" si="1"/>
        <v>#DIV/0!</v>
      </c>
    </row>
    <row r="156" spans="1:6" ht="22.5" hidden="1">
      <c r="A156" s="169" t="s">
        <v>320</v>
      </c>
      <c r="B156" s="297">
        <v>3691</v>
      </c>
      <c r="C156" s="298" t="s">
        <v>428</v>
      </c>
      <c r="D156" s="187">
        <v>0</v>
      </c>
      <c r="E156" s="197">
        <v>0</v>
      </c>
      <c r="F156" s="279" t="e">
        <f t="shared" si="1"/>
        <v>#DIV/0!</v>
      </c>
    </row>
    <row r="157" spans="1:9" s="231" customFormat="1" ht="12">
      <c r="A157" s="174"/>
      <c r="B157" s="282">
        <v>38</v>
      </c>
      <c r="C157" s="180" t="s">
        <v>410</v>
      </c>
      <c r="D157" s="184">
        <v>59725.26</v>
      </c>
      <c r="E157" s="195">
        <f>E158</f>
        <v>0</v>
      </c>
      <c r="F157" s="279">
        <f t="shared" si="1"/>
        <v>0</v>
      </c>
      <c r="I157" s="203"/>
    </row>
    <row r="158" spans="1:6" ht="12" customHeight="1">
      <c r="A158" s="174"/>
      <c r="B158" s="280">
        <v>383</v>
      </c>
      <c r="C158" s="260" t="s">
        <v>411</v>
      </c>
      <c r="D158" s="183"/>
      <c r="E158" s="191">
        <f>E159</f>
        <v>0</v>
      </c>
      <c r="F158" s="279"/>
    </row>
    <row r="159" spans="1:6" ht="20.25" customHeight="1">
      <c r="A159" s="169" t="s">
        <v>235</v>
      </c>
      <c r="B159" s="280" t="s">
        <v>133</v>
      </c>
      <c r="C159" s="281" t="s">
        <v>236</v>
      </c>
      <c r="D159" s="183"/>
      <c r="E159" s="191">
        <v>0</v>
      </c>
      <c r="F159" s="279"/>
    </row>
    <row r="160" spans="1:6" ht="24" hidden="1">
      <c r="A160" s="170"/>
      <c r="B160" s="282">
        <v>4</v>
      </c>
      <c r="C160" s="180" t="s">
        <v>412</v>
      </c>
      <c r="D160" s="184">
        <f>D161+D164</f>
        <v>0</v>
      </c>
      <c r="E160" s="195">
        <f>E161+E164</f>
        <v>0</v>
      </c>
      <c r="F160" s="279" t="e">
        <f t="shared" si="1"/>
        <v>#DIV/0!</v>
      </c>
    </row>
    <row r="161" spans="1:6" ht="36" hidden="1">
      <c r="A161" s="170"/>
      <c r="B161" s="282">
        <v>41</v>
      </c>
      <c r="C161" s="180" t="s">
        <v>413</v>
      </c>
      <c r="D161" s="184">
        <f>D162</f>
        <v>0</v>
      </c>
      <c r="E161" s="195">
        <f>E162</f>
        <v>0</v>
      </c>
      <c r="F161" s="279" t="e">
        <f t="shared" si="1"/>
        <v>#DIV/0!</v>
      </c>
    </row>
    <row r="162" spans="1:6" ht="14.25" hidden="1">
      <c r="A162" s="170"/>
      <c r="B162" s="282">
        <v>412</v>
      </c>
      <c r="C162" s="180" t="s">
        <v>414</v>
      </c>
      <c r="D162" s="184">
        <f>D163</f>
        <v>0</v>
      </c>
      <c r="E162" s="195">
        <f>E163</f>
        <v>0</v>
      </c>
      <c r="F162" s="279" t="e">
        <f t="shared" si="1"/>
        <v>#DIV/0!</v>
      </c>
    </row>
    <row r="163" spans="1:6" ht="12" customHeight="1" hidden="1">
      <c r="A163" s="169" t="s">
        <v>238</v>
      </c>
      <c r="B163" s="280" t="s">
        <v>104</v>
      </c>
      <c r="C163" s="281" t="s">
        <v>181</v>
      </c>
      <c r="D163" s="183">
        <v>0</v>
      </c>
      <c r="E163" s="191"/>
      <c r="F163" s="279" t="e">
        <f t="shared" si="1"/>
        <v>#DIV/0!</v>
      </c>
    </row>
    <row r="164" spans="1:6" ht="21" customHeight="1" hidden="1">
      <c r="A164" s="170"/>
      <c r="B164" s="282">
        <v>42</v>
      </c>
      <c r="C164" s="263" t="s">
        <v>415</v>
      </c>
      <c r="D164" s="184">
        <f>D165+D170+D172</f>
        <v>0</v>
      </c>
      <c r="E164" s="195">
        <f>E165+E170+E172</f>
        <v>0</v>
      </c>
      <c r="F164" s="279" t="e">
        <f t="shared" si="1"/>
        <v>#DIV/0!</v>
      </c>
    </row>
    <row r="165" spans="1:6" ht="14.25" hidden="1">
      <c r="A165" s="170"/>
      <c r="B165" s="282">
        <v>422</v>
      </c>
      <c r="C165" s="180" t="s">
        <v>417</v>
      </c>
      <c r="D165" s="184">
        <f>SUM(D166:D169)</f>
        <v>0</v>
      </c>
      <c r="E165" s="195">
        <f>SUM(E166:E169)</f>
        <v>0</v>
      </c>
      <c r="F165" s="279" t="e">
        <f t="shared" si="1"/>
        <v>#DIV/0!</v>
      </c>
    </row>
    <row r="166" spans="1:6" ht="14.25" hidden="1">
      <c r="A166" s="169" t="s">
        <v>237</v>
      </c>
      <c r="B166" s="280" t="s">
        <v>106</v>
      </c>
      <c r="C166" s="281" t="s">
        <v>67</v>
      </c>
      <c r="D166" s="183">
        <v>0</v>
      </c>
      <c r="E166" s="191"/>
      <c r="F166" s="279" t="e">
        <f t="shared" si="1"/>
        <v>#DIV/0!</v>
      </c>
    </row>
    <row r="167" spans="1:6" ht="14.25" hidden="1">
      <c r="A167" s="169" t="s">
        <v>248</v>
      </c>
      <c r="B167" s="280" t="s">
        <v>107</v>
      </c>
      <c r="C167" s="281" t="s">
        <v>249</v>
      </c>
      <c r="D167" s="183">
        <v>0</v>
      </c>
      <c r="E167" s="191"/>
      <c r="F167" s="279" t="e">
        <f t="shared" si="1"/>
        <v>#DIV/0!</v>
      </c>
    </row>
    <row r="168" spans="1:9" s="67" customFormat="1" ht="14.25" hidden="1">
      <c r="A168" s="169" t="s">
        <v>239</v>
      </c>
      <c r="B168" s="280" t="s">
        <v>108</v>
      </c>
      <c r="C168" s="281" t="s">
        <v>240</v>
      </c>
      <c r="D168" s="183">
        <v>0</v>
      </c>
      <c r="E168" s="191"/>
      <c r="F168" s="279" t="e">
        <f t="shared" si="1"/>
        <v>#DIV/0!</v>
      </c>
      <c r="I168" s="78"/>
    </row>
    <row r="169" spans="1:6" ht="14.25" hidden="1">
      <c r="A169" s="169"/>
      <c r="B169" s="280">
        <v>4225</v>
      </c>
      <c r="C169" s="281" t="s">
        <v>429</v>
      </c>
      <c r="D169" s="183">
        <v>0</v>
      </c>
      <c r="E169" s="191"/>
      <c r="F169" s="279" t="e">
        <f t="shared" si="1"/>
        <v>#DIV/0!</v>
      </c>
    </row>
    <row r="170" spans="1:6" ht="12" customHeight="1" hidden="1">
      <c r="A170" s="170"/>
      <c r="B170" s="282">
        <v>423</v>
      </c>
      <c r="C170" s="171" t="s">
        <v>419</v>
      </c>
      <c r="D170" s="184">
        <f>D171</f>
        <v>0</v>
      </c>
      <c r="E170" s="195">
        <f>E171</f>
        <v>0</v>
      </c>
      <c r="F170" s="279" t="e">
        <f t="shared" si="1"/>
        <v>#DIV/0!</v>
      </c>
    </row>
    <row r="171" spans="1:9" s="67" customFormat="1" ht="11.25" customHeight="1" hidden="1">
      <c r="A171" s="169" t="s">
        <v>250</v>
      </c>
      <c r="B171" s="280" t="s">
        <v>110</v>
      </c>
      <c r="C171" s="281" t="s">
        <v>61</v>
      </c>
      <c r="D171" s="183">
        <v>0</v>
      </c>
      <c r="E171" s="191"/>
      <c r="F171" s="279" t="e">
        <f t="shared" si="1"/>
        <v>#DIV/0!</v>
      </c>
      <c r="I171" s="78"/>
    </row>
    <row r="172" spans="1:6" ht="18.75" customHeight="1" hidden="1">
      <c r="A172" s="170"/>
      <c r="B172" s="282">
        <v>426</v>
      </c>
      <c r="C172" s="171" t="s">
        <v>420</v>
      </c>
      <c r="D172" s="184">
        <f>D173</f>
        <v>0</v>
      </c>
      <c r="E172" s="195">
        <f>E173</f>
        <v>0</v>
      </c>
      <c r="F172" s="279" t="e">
        <f t="shared" si="1"/>
        <v>#DIV/0!</v>
      </c>
    </row>
    <row r="173" spans="1:6" ht="12.75" customHeight="1" hidden="1">
      <c r="A173" s="169" t="s">
        <v>241</v>
      </c>
      <c r="B173" s="280" t="s">
        <v>111</v>
      </c>
      <c r="C173" s="281" t="s">
        <v>201</v>
      </c>
      <c r="D173" s="183">
        <v>0</v>
      </c>
      <c r="E173" s="191"/>
      <c r="F173" s="279" t="e">
        <f t="shared" si="1"/>
        <v>#DIV/0!</v>
      </c>
    </row>
    <row r="174" spans="1:6" ht="14.25">
      <c r="A174" s="232" t="s">
        <v>11</v>
      </c>
      <c r="B174" s="291" t="s">
        <v>430</v>
      </c>
      <c r="C174" s="236" t="s">
        <v>332</v>
      </c>
      <c r="D174" s="238">
        <f>D175+D220</f>
        <v>160366.6</v>
      </c>
      <c r="E174" s="237">
        <f>E175+E220</f>
        <v>47259.46</v>
      </c>
      <c r="F174" s="293">
        <f t="shared" si="1"/>
        <v>29.469640186921715</v>
      </c>
    </row>
    <row r="175" spans="1:6" ht="14.25">
      <c r="A175" s="168"/>
      <c r="B175" s="178">
        <v>3</v>
      </c>
      <c r="C175" s="180" t="s">
        <v>396</v>
      </c>
      <c r="D175" s="189">
        <f>D176+D186+D215</f>
        <v>105286.63</v>
      </c>
      <c r="E175" s="192">
        <f>E176+E186+E215</f>
        <v>47259.46</v>
      </c>
      <c r="F175" s="279">
        <f t="shared" si="1"/>
        <v>44.886477988705686</v>
      </c>
    </row>
    <row r="176" spans="1:6" ht="14.25">
      <c r="A176" s="168"/>
      <c r="B176" s="178">
        <v>31</v>
      </c>
      <c r="C176" s="180" t="s">
        <v>397</v>
      </c>
      <c r="D176" s="189">
        <v>94048.14</v>
      </c>
      <c r="E176" s="192">
        <f>E177+E181+E183</f>
        <v>29135.829999999998</v>
      </c>
      <c r="F176" s="279">
        <f t="shared" si="1"/>
        <v>30.979698269418193</v>
      </c>
    </row>
    <row r="177" spans="1:6" ht="12.75" customHeight="1">
      <c r="A177" s="168"/>
      <c r="B177" s="178">
        <v>311</v>
      </c>
      <c r="C177" s="180" t="s">
        <v>398</v>
      </c>
      <c r="D177" s="189">
        <f>SUM(D178:D180)</f>
        <v>0</v>
      </c>
      <c r="E177" s="192">
        <f>SUM(E178:E180)</f>
        <v>28628.8</v>
      </c>
      <c r="F177" s="279"/>
    </row>
    <row r="178" spans="1:9" s="67" customFormat="1" ht="14.25">
      <c r="A178" s="169" t="s">
        <v>253</v>
      </c>
      <c r="B178" s="288" t="s">
        <v>70</v>
      </c>
      <c r="C178" s="281" t="s">
        <v>114</v>
      </c>
      <c r="D178" s="190"/>
      <c r="E178" s="191">
        <v>27671.07</v>
      </c>
      <c r="F178" s="279"/>
      <c r="I178" s="78"/>
    </row>
    <row r="179" spans="1:6" s="28" customFormat="1" ht="11.25" customHeight="1" hidden="1">
      <c r="A179" s="173"/>
      <c r="B179" s="280">
        <v>3113</v>
      </c>
      <c r="C179" s="281" t="s">
        <v>116</v>
      </c>
      <c r="D179" s="186"/>
      <c r="E179" s="191">
        <v>0</v>
      </c>
      <c r="F179" s="279"/>
    </row>
    <row r="180" spans="1:6" ht="13.5" customHeight="1">
      <c r="A180" s="173"/>
      <c r="B180" s="280">
        <v>3114</v>
      </c>
      <c r="C180" s="299" t="s">
        <v>252</v>
      </c>
      <c r="D180" s="186"/>
      <c r="E180" s="191">
        <v>957.73</v>
      </c>
      <c r="F180" s="279"/>
    </row>
    <row r="181" spans="1:6" ht="14.25">
      <c r="A181" s="170"/>
      <c r="B181" s="282">
        <v>312</v>
      </c>
      <c r="C181" s="171" t="s">
        <v>74</v>
      </c>
      <c r="D181" s="188">
        <f>D182</f>
        <v>0</v>
      </c>
      <c r="E181" s="199">
        <f>E182</f>
        <v>0</v>
      </c>
      <c r="F181" s="279"/>
    </row>
    <row r="182" spans="1:6" ht="14.25">
      <c r="A182" s="169" t="s">
        <v>431</v>
      </c>
      <c r="B182" s="288">
        <v>3121</v>
      </c>
      <c r="C182" s="281" t="s">
        <v>432</v>
      </c>
      <c r="D182" s="186"/>
      <c r="E182" s="191">
        <v>0</v>
      </c>
      <c r="F182" s="279"/>
    </row>
    <row r="183" spans="1:6" ht="14.25">
      <c r="A183" s="170"/>
      <c r="B183" s="179">
        <v>313</v>
      </c>
      <c r="C183" s="171" t="s">
        <v>399</v>
      </c>
      <c r="D183" s="188">
        <f>D184+D185</f>
        <v>0</v>
      </c>
      <c r="E183" s="199">
        <f>E184+E185</f>
        <v>507.03</v>
      </c>
      <c r="F183" s="279"/>
    </row>
    <row r="184" spans="1:6" ht="12.75" customHeight="1">
      <c r="A184" s="169" t="s">
        <v>254</v>
      </c>
      <c r="B184" s="280" t="s">
        <v>75</v>
      </c>
      <c r="C184" s="281" t="s">
        <v>255</v>
      </c>
      <c r="D184" s="186"/>
      <c r="E184" s="197">
        <v>507.03</v>
      </c>
      <c r="F184" s="279"/>
    </row>
    <row r="185" spans="1:6" ht="22.5" hidden="1">
      <c r="A185" s="169" t="s">
        <v>256</v>
      </c>
      <c r="B185" s="280" t="s">
        <v>76</v>
      </c>
      <c r="C185" s="289" t="s">
        <v>433</v>
      </c>
      <c r="D185" s="186">
        <v>0</v>
      </c>
      <c r="E185" s="191">
        <v>0</v>
      </c>
      <c r="F185" s="279" t="e">
        <f t="shared" si="1"/>
        <v>#DIV/0!</v>
      </c>
    </row>
    <row r="186" spans="1:6" ht="14.25">
      <c r="A186" s="170"/>
      <c r="B186" s="282">
        <v>32</v>
      </c>
      <c r="C186" s="277" t="s">
        <v>401</v>
      </c>
      <c r="D186" s="188">
        <v>11238.49</v>
      </c>
      <c r="E186" s="199">
        <f>E187+E191+E197+E206+E208</f>
        <v>18123.63</v>
      </c>
      <c r="F186" s="279">
        <f t="shared" si="1"/>
        <v>161.26392424605086</v>
      </c>
    </row>
    <row r="187" spans="1:6" ht="14.25">
      <c r="A187" s="170"/>
      <c r="B187" s="282">
        <v>321</v>
      </c>
      <c r="C187" s="171" t="s">
        <v>402</v>
      </c>
      <c r="D187" s="188">
        <f>SUM(D188:D190)</f>
        <v>0</v>
      </c>
      <c r="E187" s="199">
        <f>SUM(E188:E190)</f>
        <v>1875.62</v>
      </c>
      <c r="F187" s="279"/>
    </row>
    <row r="188" spans="1:6" ht="14.25" hidden="1">
      <c r="A188" s="169" t="s">
        <v>258</v>
      </c>
      <c r="B188" s="280" t="s">
        <v>77</v>
      </c>
      <c r="C188" s="281" t="s">
        <v>123</v>
      </c>
      <c r="D188" s="186">
        <v>0</v>
      </c>
      <c r="E188" s="191">
        <v>0</v>
      </c>
      <c r="F188" s="279"/>
    </row>
    <row r="189" spans="1:6" ht="18" customHeight="1">
      <c r="A189" s="169" t="s">
        <v>259</v>
      </c>
      <c r="B189" s="280" t="s">
        <v>78</v>
      </c>
      <c r="C189" s="281" t="s">
        <v>125</v>
      </c>
      <c r="D189" s="186"/>
      <c r="E189" s="191">
        <v>1875.62</v>
      </c>
      <c r="F189" s="279"/>
    </row>
    <row r="190" spans="1:6" ht="14.25" hidden="1">
      <c r="A190" s="169" t="s">
        <v>287</v>
      </c>
      <c r="B190" s="280" t="s">
        <v>79</v>
      </c>
      <c r="C190" s="281" t="s">
        <v>127</v>
      </c>
      <c r="D190" s="186">
        <v>0</v>
      </c>
      <c r="E190" s="191">
        <v>0</v>
      </c>
      <c r="F190" s="279"/>
    </row>
    <row r="191" spans="1:6" ht="14.25">
      <c r="A191" s="170"/>
      <c r="B191" s="282">
        <v>322</v>
      </c>
      <c r="C191" s="171" t="s">
        <v>403</v>
      </c>
      <c r="D191" s="188">
        <f>SUM(D192:D196)</f>
        <v>0</v>
      </c>
      <c r="E191" s="199">
        <f>SUM(E192:E196)</f>
        <v>15985.51</v>
      </c>
      <c r="F191" s="279"/>
    </row>
    <row r="192" spans="1:6" ht="14.25" hidden="1">
      <c r="A192" s="169" t="s">
        <v>260</v>
      </c>
      <c r="B192" s="280" t="s">
        <v>80</v>
      </c>
      <c r="C192" s="281" t="s">
        <v>214</v>
      </c>
      <c r="D192" s="186">
        <v>0</v>
      </c>
      <c r="E192" s="191">
        <v>0</v>
      </c>
      <c r="F192" s="279"/>
    </row>
    <row r="193" spans="1:6" ht="14.25">
      <c r="A193" s="169" t="s">
        <v>261</v>
      </c>
      <c r="B193" s="280" t="s">
        <v>81</v>
      </c>
      <c r="C193" s="281" t="s">
        <v>131</v>
      </c>
      <c r="D193" s="183"/>
      <c r="E193" s="191">
        <v>15985.51</v>
      </c>
      <c r="F193" s="279"/>
    </row>
    <row r="194" spans="1:6" ht="14.25" hidden="1">
      <c r="A194" s="169" t="s">
        <v>262</v>
      </c>
      <c r="B194" s="280" t="s">
        <v>82</v>
      </c>
      <c r="C194" s="281" t="s">
        <v>136</v>
      </c>
      <c r="D194" s="183">
        <v>0</v>
      </c>
      <c r="E194" s="191">
        <v>0</v>
      </c>
      <c r="F194" s="279"/>
    </row>
    <row r="195" spans="1:6" ht="22.5" hidden="1">
      <c r="A195" s="169" t="s">
        <v>264</v>
      </c>
      <c r="B195" s="280">
        <v>3224</v>
      </c>
      <c r="C195" s="281" t="s">
        <v>434</v>
      </c>
      <c r="D195" s="183">
        <v>0</v>
      </c>
      <c r="E195" s="191">
        <v>0</v>
      </c>
      <c r="F195" s="279"/>
    </row>
    <row r="196" spans="1:6" ht="14.25" hidden="1">
      <c r="A196" s="169" t="s">
        <v>263</v>
      </c>
      <c r="B196" s="280" t="s">
        <v>84</v>
      </c>
      <c r="C196" s="281" t="s">
        <v>140</v>
      </c>
      <c r="D196" s="183">
        <v>0</v>
      </c>
      <c r="E196" s="191">
        <v>0</v>
      </c>
      <c r="F196" s="279"/>
    </row>
    <row r="197" spans="1:6" ht="14.25">
      <c r="A197" s="170"/>
      <c r="B197" s="282">
        <v>323</v>
      </c>
      <c r="C197" s="171" t="s">
        <v>404</v>
      </c>
      <c r="D197" s="184">
        <f>SUM(D198:D205)</f>
        <v>0</v>
      </c>
      <c r="E197" s="184">
        <f>SUM(E198:E205)</f>
        <v>262.5</v>
      </c>
      <c r="F197" s="279"/>
    </row>
    <row r="198" spans="1:6" ht="14.25" hidden="1">
      <c r="A198" s="175" t="s">
        <v>266</v>
      </c>
      <c r="B198" s="288" t="s">
        <v>86</v>
      </c>
      <c r="C198" s="289" t="s">
        <v>144</v>
      </c>
      <c r="D198" s="186">
        <v>0</v>
      </c>
      <c r="E198" s="194">
        <v>0</v>
      </c>
      <c r="F198" s="279"/>
    </row>
    <row r="199" spans="1:6" ht="15" customHeight="1" hidden="1">
      <c r="A199" s="175" t="s">
        <v>267</v>
      </c>
      <c r="B199" s="288">
        <v>3232</v>
      </c>
      <c r="C199" s="289" t="s">
        <v>146</v>
      </c>
      <c r="D199" s="186">
        <v>0</v>
      </c>
      <c r="E199" s="194">
        <v>0</v>
      </c>
      <c r="F199" s="279"/>
    </row>
    <row r="200" spans="1:6" ht="14.25" hidden="1">
      <c r="A200" s="175" t="s">
        <v>269</v>
      </c>
      <c r="B200" s="288" t="s">
        <v>88</v>
      </c>
      <c r="C200" s="289" t="s">
        <v>148</v>
      </c>
      <c r="D200" s="186">
        <v>0</v>
      </c>
      <c r="E200" s="194">
        <v>0</v>
      </c>
      <c r="F200" s="279"/>
    </row>
    <row r="201" spans="1:6" ht="14.25">
      <c r="A201" s="175" t="s">
        <v>270</v>
      </c>
      <c r="B201" s="288" t="s">
        <v>90</v>
      </c>
      <c r="C201" s="289" t="s">
        <v>152</v>
      </c>
      <c r="D201" s="186"/>
      <c r="E201" s="194">
        <v>262.5</v>
      </c>
      <c r="F201" s="279"/>
    </row>
    <row r="202" spans="1:6" ht="14.25" hidden="1">
      <c r="A202" s="175" t="s">
        <v>271</v>
      </c>
      <c r="B202" s="288" t="s">
        <v>91</v>
      </c>
      <c r="C202" s="289" t="s">
        <v>154</v>
      </c>
      <c r="D202" s="186">
        <v>0</v>
      </c>
      <c r="E202" s="194">
        <v>0</v>
      </c>
      <c r="F202" s="279" t="e">
        <f aca="true" t="shared" si="2" ref="F202:F247">E202/D202*100</f>
        <v>#DIV/0!</v>
      </c>
    </row>
    <row r="203" spans="1:6" ht="14.25" hidden="1">
      <c r="A203" s="175" t="s">
        <v>272</v>
      </c>
      <c r="B203" s="288" t="s">
        <v>92</v>
      </c>
      <c r="C203" s="289" t="s">
        <v>156</v>
      </c>
      <c r="D203" s="186">
        <v>0</v>
      </c>
      <c r="E203" s="194">
        <v>0</v>
      </c>
      <c r="F203" s="279" t="e">
        <f t="shared" si="2"/>
        <v>#DIV/0!</v>
      </c>
    </row>
    <row r="204" spans="1:6" ht="14.25" hidden="1">
      <c r="A204" s="175" t="s">
        <v>273</v>
      </c>
      <c r="B204" s="288" t="s">
        <v>93</v>
      </c>
      <c r="C204" s="289" t="s">
        <v>158</v>
      </c>
      <c r="D204" s="186">
        <v>0</v>
      </c>
      <c r="E204" s="194">
        <v>0</v>
      </c>
      <c r="F204" s="279" t="e">
        <f t="shared" si="2"/>
        <v>#DIV/0!</v>
      </c>
    </row>
    <row r="205" spans="1:6" ht="14.25" hidden="1">
      <c r="A205" s="175" t="s">
        <v>321</v>
      </c>
      <c r="B205" s="288">
        <v>3239</v>
      </c>
      <c r="C205" s="289" t="s">
        <v>435</v>
      </c>
      <c r="D205" s="186">
        <v>0</v>
      </c>
      <c r="E205" s="194">
        <v>0</v>
      </c>
      <c r="F205" s="279" t="e">
        <f t="shared" si="2"/>
        <v>#DIV/0!</v>
      </c>
    </row>
    <row r="206" spans="1:6" ht="24" hidden="1">
      <c r="A206" s="176"/>
      <c r="B206" s="179">
        <v>324</v>
      </c>
      <c r="C206" s="177" t="s">
        <v>163</v>
      </c>
      <c r="D206" s="188">
        <f>D207</f>
        <v>0</v>
      </c>
      <c r="E206" s="188">
        <f>E207</f>
        <v>0</v>
      </c>
      <c r="F206" s="279" t="e">
        <f t="shared" si="2"/>
        <v>#DIV/0!</v>
      </c>
    </row>
    <row r="207" spans="1:6" ht="22.5" hidden="1">
      <c r="A207" s="175" t="s">
        <v>274</v>
      </c>
      <c r="B207" s="288">
        <v>3241</v>
      </c>
      <c r="C207" s="289" t="s">
        <v>275</v>
      </c>
      <c r="D207" s="186">
        <v>0</v>
      </c>
      <c r="E207" s="194">
        <v>0</v>
      </c>
      <c r="F207" s="279" t="e">
        <f t="shared" si="2"/>
        <v>#DIV/0!</v>
      </c>
    </row>
    <row r="208" spans="1:9" s="403" customFormat="1" ht="24" hidden="1">
      <c r="A208" s="397"/>
      <c r="B208" s="398">
        <v>329</v>
      </c>
      <c r="C208" s="399" t="s">
        <v>406</v>
      </c>
      <c r="D208" s="400">
        <f>SUM(D209:D212)</f>
        <v>0</v>
      </c>
      <c r="E208" s="400">
        <f>SUM(E209:E212)</f>
        <v>0</v>
      </c>
      <c r="F208" s="402" t="e">
        <f t="shared" si="2"/>
        <v>#DIV/0!</v>
      </c>
      <c r="I208" s="404"/>
    </row>
    <row r="209" spans="1:6" ht="14.25" hidden="1">
      <c r="A209" s="169"/>
      <c r="B209" s="280">
        <v>3293</v>
      </c>
      <c r="C209" s="281" t="s">
        <v>336</v>
      </c>
      <c r="D209" s="183">
        <v>0</v>
      </c>
      <c r="E209" s="183">
        <v>0</v>
      </c>
      <c r="F209" s="279" t="e">
        <f t="shared" si="2"/>
        <v>#DIV/0!</v>
      </c>
    </row>
    <row r="210" spans="1:6" ht="14.25" hidden="1">
      <c r="A210" s="169"/>
      <c r="B210" s="280">
        <v>3296</v>
      </c>
      <c r="C210" s="281" t="s">
        <v>407</v>
      </c>
      <c r="D210" s="183">
        <v>0</v>
      </c>
      <c r="E210" s="183">
        <v>0</v>
      </c>
      <c r="F210" s="279" t="e">
        <f t="shared" si="2"/>
        <v>#DIV/0!</v>
      </c>
    </row>
    <row r="211" spans="1:6" ht="14.25" hidden="1">
      <c r="A211" s="169" t="s">
        <v>276</v>
      </c>
      <c r="B211" s="280" t="s">
        <v>100</v>
      </c>
      <c r="C211" s="281" t="s">
        <v>247</v>
      </c>
      <c r="D211" s="183">
        <v>0</v>
      </c>
      <c r="E211" s="183">
        <v>0</v>
      </c>
      <c r="F211" s="279" t="e">
        <f t="shared" si="2"/>
        <v>#DIV/0!</v>
      </c>
    </row>
    <row r="212" spans="1:6" ht="14.25" hidden="1">
      <c r="A212" s="169" t="s">
        <v>277</v>
      </c>
      <c r="B212" s="280" t="s">
        <v>101</v>
      </c>
      <c r="C212" s="281" t="s">
        <v>278</v>
      </c>
      <c r="D212" s="183">
        <v>0</v>
      </c>
      <c r="E212" s="183">
        <v>0</v>
      </c>
      <c r="F212" s="279" t="e">
        <f t="shared" si="2"/>
        <v>#DIV/0!</v>
      </c>
    </row>
    <row r="213" spans="1:9" s="62" customFormat="1" ht="14.25" hidden="1">
      <c r="A213" s="170"/>
      <c r="B213" s="282">
        <v>34</v>
      </c>
      <c r="C213" s="295"/>
      <c r="D213" s="184">
        <f>D214</f>
        <v>0</v>
      </c>
      <c r="E213" s="184">
        <f>E214</f>
        <v>0</v>
      </c>
      <c r="F213" s="279" t="e">
        <f t="shared" si="2"/>
        <v>#DIV/0!</v>
      </c>
      <c r="I213" s="78"/>
    </row>
    <row r="214" spans="1:6" ht="13.5" customHeight="1" hidden="1">
      <c r="A214" s="169"/>
      <c r="B214" s="280" t="s">
        <v>103</v>
      </c>
      <c r="C214" s="281" t="s">
        <v>245</v>
      </c>
      <c r="D214" s="183">
        <v>0</v>
      </c>
      <c r="E214" s="183">
        <v>0</v>
      </c>
      <c r="F214" s="279" t="e">
        <f t="shared" si="2"/>
        <v>#DIV/0!</v>
      </c>
    </row>
    <row r="215" spans="1:6" ht="14.25" hidden="1">
      <c r="A215" s="170"/>
      <c r="B215" s="282">
        <v>38</v>
      </c>
      <c r="C215" s="171" t="s">
        <v>410</v>
      </c>
      <c r="D215" s="184">
        <f>D216+D218</f>
        <v>0</v>
      </c>
      <c r="E215" s="184">
        <f>E216+E218</f>
        <v>0</v>
      </c>
      <c r="F215" s="279" t="e">
        <f t="shared" si="2"/>
        <v>#DIV/0!</v>
      </c>
    </row>
    <row r="216" spans="1:6" ht="14.25" hidden="1">
      <c r="A216" s="169"/>
      <c r="B216" s="280">
        <v>381</v>
      </c>
      <c r="C216" s="171" t="s">
        <v>436</v>
      </c>
      <c r="D216" s="184">
        <f>D217</f>
        <v>0</v>
      </c>
      <c r="E216" s="184">
        <f>E217</f>
        <v>0</v>
      </c>
      <c r="F216" s="279" t="e">
        <f t="shared" si="2"/>
        <v>#DIV/0!</v>
      </c>
    </row>
    <row r="217" spans="1:6" ht="14.25" hidden="1">
      <c r="A217" s="169" t="s">
        <v>279</v>
      </c>
      <c r="B217" s="280" t="s">
        <v>280</v>
      </c>
      <c r="C217" s="281" t="s">
        <v>281</v>
      </c>
      <c r="D217" s="183">
        <v>0</v>
      </c>
      <c r="E217" s="183">
        <v>0</v>
      </c>
      <c r="F217" s="279" t="e">
        <f t="shared" si="2"/>
        <v>#DIV/0!</v>
      </c>
    </row>
    <row r="218" spans="1:6" ht="14.25" hidden="1">
      <c r="A218" s="169"/>
      <c r="B218" s="282">
        <v>382</v>
      </c>
      <c r="C218" s="177" t="s">
        <v>437</v>
      </c>
      <c r="D218" s="184">
        <f>D219</f>
        <v>0</v>
      </c>
      <c r="E218" s="184">
        <f>E219</f>
        <v>0</v>
      </c>
      <c r="F218" s="279" t="e">
        <f t="shared" si="2"/>
        <v>#DIV/0!</v>
      </c>
    </row>
    <row r="219" spans="1:6" ht="22.5" hidden="1">
      <c r="A219" s="169" t="s">
        <v>282</v>
      </c>
      <c r="B219" s="280" t="s">
        <v>283</v>
      </c>
      <c r="C219" s="281" t="s">
        <v>284</v>
      </c>
      <c r="D219" s="183">
        <v>0</v>
      </c>
      <c r="E219" s="183">
        <v>0</v>
      </c>
      <c r="F219" s="279" t="e">
        <f t="shared" si="2"/>
        <v>#DIV/0!</v>
      </c>
    </row>
    <row r="220" spans="1:6" ht="24">
      <c r="A220" s="170"/>
      <c r="B220" s="282">
        <v>4</v>
      </c>
      <c r="C220" s="171" t="s">
        <v>412</v>
      </c>
      <c r="D220" s="184">
        <f>D221+D224</f>
        <v>55079.97</v>
      </c>
      <c r="E220" s="184">
        <f>E221+E224</f>
        <v>0</v>
      </c>
      <c r="F220" s="279">
        <f t="shared" si="2"/>
        <v>0</v>
      </c>
    </row>
    <row r="221" spans="1:6" ht="24.75" customHeight="1" hidden="1">
      <c r="A221" s="170"/>
      <c r="B221" s="282">
        <v>41</v>
      </c>
      <c r="C221" s="171" t="s">
        <v>453</v>
      </c>
      <c r="D221" s="184">
        <f>D222</f>
        <v>0</v>
      </c>
      <c r="E221" s="184">
        <f>E222</f>
        <v>0</v>
      </c>
      <c r="F221" s="279" t="e">
        <f t="shared" si="2"/>
        <v>#DIV/0!</v>
      </c>
    </row>
    <row r="222" spans="1:6" ht="14.25" hidden="1">
      <c r="A222" s="170"/>
      <c r="B222" s="282">
        <v>412</v>
      </c>
      <c r="C222" s="171" t="s">
        <v>414</v>
      </c>
      <c r="D222" s="184">
        <f>D223</f>
        <v>0</v>
      </c>
      <c r="E222" s="184">
        <f>E223</f>
        <v>0</v>
      </c>
      <c r="F222" s="279" t="e">
        <f t="shared" si="2"/>
        <v>#DIV/0!</v>
      </c>
    </row>
    <row r="223" spans="1:6" ht="14.25" hidden="1">
      <c r="A223" s="169" t="s">
        <v>292</v>
      </c>
      <c r="B223" s="280" t="s">
        <v>104</v>
      </c>
      <c r="C223" s="281" t="s">
        <v>181</v>
      </c>
      <c r="D223" s="183">
        <v>0</v>
      </c>
      <c r="E223" s="183">
        <v>0</v>
      </c>
      <c r="F223" s="279" t="e">
        <f t="shared" si="2"/>
        <v>#DIV/0!</v>
      </c>
    </row>
    <row r="224" spans="1:6" ht="24">
      <c r="A224" s="170"/>
      <c r="B224" s="282">
        <v>42</v>
      </c>
      <c r="C224" s="263" t="s">
        <v>415</v>
      </c>
      <c r="D224" s="184">
        <v>55079.97</v>
      </c>
      <c r="E224" s="184">
        <f>E225+E227+E231</f>
        <v>0</v>
      </c>
      <c r="F224" s="279">
        <f t="shared" si="2"/>
        <v>0</v>
      </c>
    </row>
    <row r="225" spans="1:6" ht="14.25">
      <c r="A225" s="170"/>
      <c r="B225" s="282">
        <v>421</v>
      </c>
      <c r="C225" s="180" t="s">
        <v>416</v>
      </c>
      <c r="D225" s="184">
        <f>D226</f>
        <v>0</v>
      </c>
      <c r="E225" s="184">
        <f>E226</f>
        <v>0</v>
      </c>
      <c r="F225" s="279"/>
    </row>
    <row r="226" spans="1:6" ht="14.25">
      <c r="A226" s="169" t="s">
        <v>438</v>
      </c>
      <c r="B226" s="280">
        <v>4212</v>
      </c>
      <c r="C226" s="281" t="s">
        <v>337</v>
      </c>
      <c r="D226" s="183"/>
      <c r="E226" s="183">
        <v>0</v>
      </c>
      <c r="F226" s="279"/>
    </row>
    <row r="227" spans="1:6" ht="14.25" hidden="1">
      <c r="A227" s="170"/>
      <c r="B227" s="282">
        <v>422</v>
      </c>
      <c r="C227" s="171" t="s">
        <v>417</v>
      </c>
      <c r="D227" s="184">
        <f>SUM(D228:D230)</f>
        <v>0</v>
      </c>
      <c r="E227" s="184">
        <f>SUM(E228:E230)</f>
        <v>0</v>
      </c>
      <c r="F227" s="279" t="e">
        <f t="shared" si="2"/>
        <v>#DIV/0!</v>
      </c>
    </row>
    <row r="228" spans="1:6" ht="14.25" hidden="1">
      <c r="A228" s="169" t="s">
        <v>291</v>
      </c>
      <c r="B228" s="280" t="s">
        <v>106</v>
      </c>
      <c r="C228" s="281" t="s">
        <v>67</v>
      </c>
      <c r="D228" s="183">
        <v>0</v>
      </c>
      <c r="E228" s="183">
        <v>0</v>
      </c>
      <c r="F228" s="279" t="e">
        <f t="shared" si="2"/>
        <v>#DIV/0!</v>
      </c>
    </row>
    <row r="229" spans="1:6" ht="14.25" hidden="1">
      <c r="A229" s="169" t="s">
        <v>293</v>
      </c>
      <c r="B229" s="280" t="s">
        <v>106</v>
      </c>
      <c r="C229" s="281" t="s">
        <v>294</v>
      </c>
      <c r="D229" s="183">
        <v>0</v>
      </c>
      <c r="E229" s="183">
        <v>0</v>
      </c>
      <c r="F229" s="279" t="e">
        <f t="shared" si="2"/>
        <v>#DIV/0!</v>
      </c>
    </row>
    <row r="230" spans="1:6" ht="14.25" hidden="1">
      <c r="A230" s="169" t="s">
        <v>285</v>
      </c>
      <c r="B230" s="280" t="s">
        <v>108</v>
      </c>
      <c r="C230" s="281" t="s">
        <v>286</v>
      </c>
      <c r="D230" s="183">
        <v>0</v>
      </c>
      <c r="E230" s="183">
        <v>0</v>
      </c>
      <c r="F230" s="279" t="e">
        <f t="shared" si="2"/>
        <v>#DIV/0!</v>
      </c>
    </row>
    <row r="231" spans="1:6" ht="21" customHeight="1" hidden="1">
      <c r="A231" s="170"/>
      <c r="B231" s="282">
        <v>426</v>
      </c>
      <c r="C231" s="171" t="s">
        <v>420</v>
      </c>
      <c r="D231" s="184">
        <f>D232</f>
        <v>0</v>
      </c>
      <c r="E231" s="184">
        <f>E232</f>
        <v>0</v>
      </c>
      <c r="F231" s="279" t="e">
        <f t="shared" si="2"/>
        <v>#DIV/0!</v>
      </c>
    </row>
    <row r="232" spans="1:6" ht="14.25" hidden="1">
      <c r="A232" s="169" t="s">
        <v>289</v>
      </c>
      <c r="B232" s="280" t="s">
        <v>111</v>
      </c>
      <c r="C232" s="281" t="s">
        <v>290</v>
      </c>
      <c r="D232" s="183">
        <v>0</v>
      </c>
      <c r="E232" s="183">
        <v>0</v>
      </c>
      <c r="F232" s="279" t="e">
        <f t="shared" si="2"/>
        <v>#DIV/0!</v>
      </c>
    </row>
    <row r="233" spans="1:6" ht="48">
      <c r="A233" s="232" t="s">
        <v>11</v>
      </c>
      <c r="B233" s="291" t="s">
        <v>439</v>
      </c>
      <c r="C233" s="236" t="s">
        <v>440</v>
      </c>
      <c r="D233" s="239">
        <f>D234+D238</f>
        <v>29801.239999999998</v>
      </c>
      <c r="E233" s="239">
        <f>E234+E238</f>
        <v>29967.92</v>
      </c>
      <c r="F233" s="293">
        <f t="shared" si="2"/>
        <v>100.55930558594206</v>
      </c>
    </row>
    <row r="234" spans="1:6" ht="14.25">
      <c r="A234" s="168"/>
      <c r="B234" s="178">
        <v>3</v>
      </c>
      <c r="C234" s="277" t="s">
        <v>441</v>
      </c>
      <c r="D234" s="182">
        <f aca="true" t="shared" si="3" ref="D234:E236">D235</f>
        <v>28354.6</v>
      </c>
      <c r="E234" s="182">
        <f t="shared" si="3"/>
        <v>29967.92</v>
      </c>
      <c r="F234" s="279">
        <f t="shared" si="2"/>
        <v>105.68979989137566</v>
      </c>
    </row>
    <row r="235" spans="1:6" ht="14.25">
      <c r="A235" s="168"/>
      <c r="B235" s="178">
        <v>32</v>
      </c>
      <c r="C235" s="277" t="s">
        <v>401</v>
      </c>
      <c r="D235" s="182">
        <v>28354.6</v>
      </c>
      <c r="E235" s="182">
        <f t="shared" si="3"/>
        <v>29967.92</v>
      </c>
      <c r="F235" s="279">
        <f t="shared" si="2"/>
        <v>105.68979989137566</v>
      </c>
    </row>
    <row r="236" spans="1:6" ht="14.25">
      <c r="A236" s="168"/>
      <c r="B236" s="178">
        <v>323</v>
      </c>
      <c r="C236" s="277" t="s">
        <v>442</v>
      </c>
      <c r="D236" s="182">
        <f t="shared" si="3"/>
        <v>0</v>
      </c>
      <c r="E236" s="182">
        <f t="shared" si="3"/>
        <v>29967.92</v>
      </c>
      <c r="F236" s="279"/>
    </row>
    <row r="237" spans="1:6" ht="22.5">
      <c r="A237" s="169" t="s">
        <v>296</v>
      </c>
      <c r="B237" s="280" t="s">
        <v>87</v>
      </c>
      <c r="C237" s="281" t="s">
        <v>268</v>
      </c>
      <c r="D237" s="183"/>
      <c r="E237" s="183">
        <v>29967.92</v>
      </c>
      <c r="F237" s="279"/>
    </row>
    <row r="238" spans="1:6" ht="24">
      <c r="A238" s="169"/>
      <c r="B238" s="282">
        <v>4</v>
      </c>
      <c r="C238" s="171" t="s">
        <v>412</v>
      </c>
      <c r="D238" s="188">
        <f>D239</f>
        <v>1446.64</v>
      </c>
      <c r="E238" s="188">
        <f>E239</f>
        <v>0</v>
      </c>
      <c r="F238" s="279">
        <f t="shared" si="2"/>
        <v>0</v>
      </c>
    </row>
    <row r="239" spans="1:6" ht="24">
      <c r="A239" s="170"/>
      <c r="B239" s="282">
        <v>42</v>
      </c>
      <c r="C239" s="261" t="s">
        <v>415</v>
      </c>
      <c r="D239" s="188">
        <v>1446.64</v>
      </c>
      <c r="E239" s="188">
        <f>E240+E246</f>
        <v>0</v>
      </c>
      <c r="F239" s="279">
        <f t="shared" si="2"/>
        <v>0</v>
      </c>
    </row>
    <row r="240" spans="1:6" ht="14.25">
      <c r="A240" s="170"/>
      <c r="B240" s="282">
        <v>422</v>
      </c>
      <c r="C240" s="171" t="s">
        <v>417</v>
      </c>
      <c r="D240" s="188">
        <f>SUM(D241:D243)</f>
        <v>0</v>
      </c>
      <c r="E240" s="188">
        <f>SUM(E241:E243)</f>
        <v>0</v>
      </c>
      <c r="F240" s="279"/>
    </row>
    <row r="241" spans="1:6" ht="14.25" hidden="1">
      <c r="A241" s="169" t="s">
        <v>301</v>
      </c>
      <c r="B241" s="280" t="s">
        <v>106</v>
      </c>
      <c r="C241" s="281" t="s">
        <v>67</v>
      </c>
      <c r="D241" s="183">
        <v>0</v>
      </c>
      <c r="E241" s="183"/>
      <c r="F241" s="279"/>
    </row>
    <row r="242" spans="1:6" ht="14.25">
      <c r="A242" s="169" t="s">
        <v>300</v>
      </c>
      <c r="B242" s="280">
        <v>4223</v>
      </c>
      <c r="C242" s="281" t="s">
        <v>249</v>
      </c>
      <c r="D242" s="183"/>
      <c r="E242" s="183">
        <v>0</v>
      </c>
      <c r="F242" s="279"/>
    </row>
    <row r="243" spans="1:6" ht="14.25" hidden="1">
      <c r="A243" s="169" t="s">
        <v>297</v>
      </c>
      <c r="B243" s="280" t="s">
        <v>108</v>
      </c>
      <c r="C243" s="281" t="s">
        <v>64</v>
      </c>
      <c r="D243" s="183">
        <v>0</v>
      </c>
      <c r="E243" s="183"/>
      <c r="F243" s="279" t="e">
        <f t="shared" si="2"/>
        <v>#DIV/0!</v>
      </c>
    </row>
    <row r="244" spans="1:6" ht="24" hidden="1">
      <c r="A244" s="169"/>
      <c r="B244" s="282">
        <v>426</v>
      </c>
      <c r="C244" s="171" t="s">
        <v>420</v>
      </c>
      <c r="D244" s="184">
        <f>D245</f>
        <v>0</v>
      </c>
      <c r="E244" s="184">
        <f>E245</f>
        <v>0</v>
      </c>
      <c r="F244" s="279" t="e">
        <f t="shared" si="2"/>
        <v>#DIV/0!</v>
      </c>
    </row>
    <row r="245" spans="1:6" ht="14.25" hidden="1">
      <c r="A245" s="173"/>
      <c r="B245" s="280" t="s">
        <v>111</v>
      </c>
      <c r="C245" s="281" t="s">
        <v>290</v>
      </c>
      <c r="D245" s="183">
        <v>0</v>
      </c>
      <c r="E245" s="183"/>
      <c r="F245" s="279" t="e">
        <f t="shared" si="2"/>
        <v>#DIV/0!</v>
      </c>
    </row>
    <row r="246" spans="1:6" ht="14.25" hidden="1">
      <c r="A246" s="248"/>
      <c r="B246" s="300">
        <v>423</v>
      </c>
      <c r="C246" s="264" t="s">
        <v>419</v>
      </c>
      <c r="D246" s="250">
        <f>D247</f>
        <v>0</v>
      </c>
      <c r="E246" s="250">
        <f>E247</f>
        <v>0</v>
      </c>
      <c r="F246" s="302" t="e">
        <f t="shared" si="2"/>
        <v>#DIV/0!</v>
      </c>
    </row>
    <row r="247" spans="1:6" ht="22.5" hidden="1">
      <c r="A247" s="169" t="s">
        <v>298</v>
      </c>
      <c r="B247" s="280" t="s">
        <v>110</v>
      </c>
      <c r="C247" s="260" t="s">
        <v>61</v>
      </c>
      <c r="D247" s="191">
        <v>0</v>
      </c>
      <c r="E247" s="191"/>
      <c r="F247" s="303" t="e">
        <f t="shared" si="2"/>
        <v>#DIV/0!</v>
      </c>
    </row>
    <row r="249" spans="1:9" s="419" customFormat="1" ht="15" customHeight="1">
      <c r="A249" s="857" t="s">
        <v>456</v>
      </c>
      <c r="B249" s="857"/>
      <c r="C249" s="857"/>
      <c r="D249" s="857"/>
      <c r="E249" s="857"/>
      <c r="F249" s="857"/>
      <c r="I249" s="81"/>
    </row>
    <row r="250" spans="1:9" s="419" customFormat="1" ht="40.5">
      <c r="A250" s="420" t="s">
        <v>5</v>
      </c>
      <c r="B250" s="420" t="s">
        <v>6</v>
      </c>
      <c r="C250" s="420" t="s">
        <v>68</v>
      </c>
      <c r="D250" s="421" t="s">
        <v>8</v>
      </c>
      <c r="E250" s="421" t="s">
        <v>9</v>
      </c>
      <c r="F250" s="129" t="s">
        <v>370</v>
      </c>
      <c r="I250" s="81"/>
    </row>
    <row r="251" spans="1:9" s="419" customFormat="1" ht="12">
      <c r="A251" s="325" t="s">
        <v>11</v>
      </c>
      <c r="B251" s="325">
        <v>1</v>
      </c>
      <c r="C251" s="415" t="s">
        <v>343</v>
      </c>
      <c r="D251" s="423">
        <f>D253+D265</f>
        <v>30451.79</v>
      </c>
      <c r="E251" s="423">
        <f>E253+E265</f>
        <v>30451.79</v>
      </c>
      <c r="F251" s="293">
        <f aca="true" t="shared" si="4" ref="F251:F266">E251/D251*100</f>
        <v>100</v>
      </c>
      <c r="H251" s="419">
        <v>30451.79</v>
      </c>
      <c r="I251" s="81"/>
    </row>
    <row r="252" spans="1:9" s="419" customFormat="1" ht="12" hidden="1">
      <c r="A252" s="424"/>
      <c r="B252" s="425">
        <v>3221</v>
      </c>
      <c r="C252" s="426" t="s">
        <v>214</v>
      </c>
      <c r="D252" s="491">
        <v>0</v>
      </c>
      <c r="E252" s="491">
        <v>0</v>
      </c>
      <c r="F252" s="293" t="e">
        <f t="shared" si="4"/>
        <v>#DIV/0!</v>
      </c>
      <c r="I252" s="81"/>
    </row>
    <row r="253" spans="1:9" s="430" customFormat="1" ht="12">
      <c r="A253" s="478"/>
      <c r="B253" s="276">
        <v>3</v>
      </c>
      <c r="C253" s="496" t="s">
        <v>396</v>
      </c>
      <c r="D253" s="483">
        <f>D254</f>
        <v>23367.71</v>
      </c>
      <c r="E253" s="483">
        <f>E254</f>
        <v>23367.710000000003</v>
      </c>
      <c r="F253" s="777">
        <f t="shared" si="4"/>
        <v>100.00000000000003</v>
      </c>
      <c r="I253" s="431"/>
    </row>
    <row r="254" spans="1:9" s="430" customFormat="1" ht="12">
      <c r="A254" s="479"/>
      <c r="B254" s="480">
        <v>32</v>
      </c>
      <c r="C254" s="497" t="s">
        <v>401</v>
      </c>
      <c r="D254" s="483">
        <v>23367.71</v>
      </c>
      <c r="E254" s="483">
        <f>E255+E257</f>
        <v>23367.710000000003</v>
      </c>
      <c r="F254" s="777">
        <f t="shared" si="4"/>
        <v>100.00000000000003</v>
      </c>
      <c r="I254" s="431"/>
    </row>
    <row r="255" spans="1:9" s="430" customFormat="1" ht="12">
      <c r="A255" s="478"/>
      <c r="B255" s="282">
        <v>322</v>
      </c>
      <c r="C255" s="496" t="s">
        <v>403</v>
      </c>
      <c r="D255" s="483">
        <f>D256</f>
        <v>0</v>
      </c>
      <c r="E255" s="483">
        <f>E256</f>
        <v>716.27</v>
      </c>
      <c r="F255" s="777"/>
      <c r="I255" s="431"/>
    </row>
    <row r="256" spans="1:9" s="419" customFormat="1" ht="12">
      <c r="A256" s="317"/>
      <c r="B256" s="427">
        <v>3224</v>
      </c>
      <c r="C256" s="451" t="s">
        <v>218</v>
      </c>
      <c r="D256" s="492"/>
      <c r="E256" s="453">
        <v>716.27</v>
      </c>
      <c r="F256" s="777"/>
      <c r="I256" s="81"/>
    </row>
    <row r="257" spans="1:9" s="430" customFormat="1" ht="12">
      <c r="A257" s="484"/>
      <c r="B257" s="462">
        <v>323</v>
      </c>
      <c r="C257" s="496" t="s">
        <v>404</v>
      </c>
      <c r="D257" s="493">
        <f>SUM(D258:D262)</f>
        <v>0</v>
      </c>
      <c r="E257" s="493">
        <f>SUM(E258:E262)</f>
        <v>22651.440000000002</v>
      </c>
      <c r="F257" s="777"/>
      <c r="I257" s="431"/>
    </row>
    <row r="258" spans="1:9" s="419" customFormat="1" ht="12">
      <c r="A258" s="317"/>
      <c r="B258" s="379" t="s">
        <v>87</v>
      </c>
      <c r="C258" s="451" t="s">
        <v>146</v>
      </c>
      <c r="D258" s="494"/>
      <c r="E258" s="453">
        <v>16501.83</v>
      </c>
      <c r="F258" s="777"/>
      <c r="I258" s="81"/>
    </row>
    <row r="259" spans="1:9" s="419" customFormat="1" ht="12" hidden="1">
      <c r="A259" s="317"/>
      <c r="B259" s="379" t="s">
        <v>88</v>
      </c>
      <c r="C259" s="451" t="s">
        <v>148</v>
      </c>
      <c r="D259" s="452"/>
      <c r="E259" s="453"/>
      <c r="F259" s="777"/>
      <c r="I259" s="81"/>
    </row>
    <row r="260" spans="1:9" s="419" customFormat="1" ht="12" hidden="1">
      <c r="A260" s="317"/>
      <c r="B260" s="379">
        <v>3235</v>
      </c>
      <c r="C260" s="451" t="s">
        <v>334</v>
      </c>
      <c r="D260" s="452"/>
      <c r="E260" s="453">
        <v>0</v>
      </c>
      <c r="F260" s="777"/>
      <c r="I260" s="81"/>
    </row>
    <row r="261" spans="1:9" s="419" customFormat="1" ht="12" hidden="1">
      <c r="A261" s="317"/>
      <c r="B261" s="379" t="s">
        <v>92</v>
      </c>
      <c r="C261" s="451" t="s">
        <v>156</v>
      </c>
      <c r="D261" s="452"/>
      <c r="E261" s="453">
        <v>0</v>
      </c>
      <c r="F261" s="777"/>
      <c r="I261" s="81"/>
    </row>
    <row r="262" spans="1:9" s="419" customFormat="1" ht="12">
      <c r="A262" s="317"/>
      <c r="B262" s="379" t="s">
        <v>93</v>
      </c>
      <c r="C262" s="451" t="s">
        <v>158</v>
      </c>
      <c r="D262" s="495"/>
      <c r="E262" s="453">
        <v>6149.61</v>
      </c>
      <c r="F262" s="777"/>
      <c r="I262" s="81"/>
    </row>
    <row r="263" spans="1:9" s="419" customFormat="1" ht="12" hidden="1">
      <c r="A263" s="317"/>
      <c r="B263" s="379">
        <v>3812</v>
      </c>
      <c r="C263" s="451" t="s">
        <v>335</v>
      </c>
      <c r="D263" s="495">
        <v>0</v>
      </c>
      <c r="E263" s="453">
        <v>0</v>
      </c>
      <c r="F263" s="777" t="e">
        <f t="shared" si="4"/>
        <v>#DIV/0!</v>
      </c>
      <c r="I263" s="81"/>
    </row>
    <row r="264" spans="1:9" s="419" customFormat="1" ht="12" hidden="1">
      <c r="A264" s="317"/>
      <c r="B264" s="427">
        <v>4221</v>
      </c>
      <c r="C264" s="451" t="s">
        <v>67</v>
      </c>
      <c r="D264" s="452">
        <v>0</v>
      </c>
      <c r="E264" s="453">
        <v>0</v>
      </c>
      <c r="F264" s="777" t="e">
        <f t="shared" si="4"/>
        <v>#DIV/0!</v>
      </c>
      <c r="I264" s="81"/>
    </row>
    <row r="265" spans="1:9" s="430" customFormat="1" ht="24">
      <c r="A265" s="482"/>
      <c r="B265" s="462">
        <v>4</v>
      </c>
      <c r="C265" s="496" t="s">
        <v>412</v>
      </c>
      <c r="D265" s="483">
        <f aca="true" t="shared" si="5" ref="D265:E267">D266</f>
        <v>7084.08</v>
      </c>
      <c r="E265" s="483">
        <f t="shared" si="5"/>
        <v>7084.08</v>
      </c>
      <c r="F265" s="777">
        <f t="shared" si="4"/>
        <v>100</v>
      </c>
      <c r="I265" s="431"/>
    </row>
    <row r="266" spans="1:9" s="430" customFormat="1" ht="24">
      <c r="A266" s="482"/>
      <c r="B266" s="462">
        <v>42</v>
      </c>
      <c r="C266" s="498" t="s">
        <v>415</v>
      </c>
      <c r="D266" s="483">
        <v>7084.08</v>
      </c>
      <c r="E266" s="483">
        <f t="shared" si="5"/>
        <v>7084.08</v>
      </c>
      <c r="F266" s="777">
        <f t="shared" si="4"/>
        <v>100</v>
      </c>
      <c r="I266" s="431"/>
    </row>
    <row r="267" spans="1:9" s="430" customFormat="1" ht="12">
      <c r="A267" s="482"/>
      <c r="B267" s="462">
        <v>422</v>
      </c>
      <c r="C267" s="496" t="s">
        <v>417</v>
      </c>
      <c r="D267" s="483">
        <f t="shared" si="5"/>
        <v>0</v>
      </c>
      <c r="E267" s="483">
        <f t="shared" si="5"/>
        <v>7084.08</v>
      </c>
      <c r="F267" s="777"/>
      <c r="I267" s="431"/>
    </row>
    <row r="268" spans="1:9" s="419" customFormat="1" ht="11.25">
      <c r="A268" s="317"/>
      <c r="B268" s="379" t="s">
        <v>108</v>
      </c>
      <c r="C268" s="426" t="s">
        <v>286</v>
      </c>
      <c r="D268" s="76"/>
      <c r="E268" s="428">
        <v>7084.08</v>
      </c>
      <c r="F268" s="422"/>
      <c r="I268" s="81"/>
    </row>
    <row r="269" spans="4:9" s="419" customFormat="1" ht="11.25">
      <c r="D269" s="81"/>
      <c r="F269" s="429"/>
      <c r="I269" s="81"/>
    </row>
    <row r="270" spans="1:9" s="430" customFormat="1" ht="12">
      <c r="A270" s="430" t="s">
        <v>454</v>
      </c>
      <c r="B270" s="858" t="s">
        <v>455</v>
      </c>
      <c r="C270" s="859"/>
      <c r="D270" s="859"/>
      <c r="E270" s="859"/>
      <c r="F270" s="859"/>
      <c r="I270" s="431"/>
    </row>
    <row r="271" spans="1:9" s="419" customFormat="1" ht="40.5">
      <c r="A271" s="420" t="s">
        <v>5</v>
      </c>
      <c r="B271" s="420" t="s">
        <v>6</v>
      </c>
      <c r="C271" s="420" t="s">
        <v>68</v>
      </c>
      <c r="D271" s="441" t="s">
        <v>8</v>
      </c>
      <c r="E271" s="441" t="s">
        <v>9</v>
      </c>
      <c r="F271" s="129" t="s">
        <v>370</v>
      </c>
      <c r="I271" s="81"/>
    </row>
    <row r="272" spans="1:9" s="419" customFormat="1" ht="12">
      <c r="A272" s="474" t="s">
        <v>11</v>
      </c>
      <c r="B272" s="474">
        <v>5</v>
      </c>
      <c r="C272" s="475" t="s">
        <v>35</v>
      </c>
      <c r="D272" s="476">
        <f>D273</f>
        <v>30972.61</v>
      </c>
      <c r="E272" s="476">
        <f>E273</f>
        <v>26608.070000000003</v>
      </c>
      <c r="F272" s="477">
        <f>E272/D272*100</f>
        <v>85.9083880887016</v>
      </c>
      <c r="I272" s="81"/>
    </row>
    <row r="273" spans="1:9" s="419" customFormat="1" ht="12.75">
      <c r="A273" s="454"/>
      <c r="B273" s="178">
        <v>3</v>
      </c>
      <c r="C273" s="171" t="s">
        <v>396</v>
      </c>
      <c r="D273" s="471">
        <f>D274+D281</f>
        <v>30972.61</v>
      </c>
      <c r="E273" s="471">
        <f>E274+E281</f>
        <v>26608.070000000003</v>
      </c>
      <c r="F273" s="776">
        <f>E273/D273*100</f>
        <v>85.9083880887016</v>
      </c>
      <c r="I273" s="81"/>
    </row>
    <row r="274" spans="1:9" s="419" customFormat="1" ht="12.75">
      <c r="A274" s="454"/>
      <c r="B274" s="178">
        <v>31</v>
      </c>
      <c r="C274" s="171" t="s">
        <v>397</v>
      </c>
      <c r="D274" s="471">
        <v>30012.49</v>
      </c>
      <c r="E274" s="471">
        <f>E275+E277+E279</f>
        <v>25485.08</v>
      </c>
      <c r="F274" s="776">
        <f>E274/D274*100</f>
        <v>84.91491375757226</v>
      </c>
      <c r="I274" s="81"/>
    </row>
    <row r="275" spans="1:9" s="419" customFormat="1" ht="12.75">
      <c r="A275" s="454"/>
      <c r="B275" s="178">
        <v>311</v>
      </c>
      <c r="C275" s="171" t="s">
        <v>398</v>
      </c>
      <c r="D275" s="471">
        <f>D276</f>
        <v>0</v>
      </c>
      <c r="E275" s="471">
        <f>E276</f>
        <v>21418.72</v>
      </c>
      <c r="F275" s="776"/>
      <c r="I275" s="81"/>
    </row>
    <row r="276" spans="1:9" s="419" customFormat="1" ht="12">
      <c r="A276" s="330"/>
      <c r="B276" s="296" t="s">
        <v>70</v>
      </c>
      <c r="C276" s="384" t="s">
        <v>114</v>
      </c>
      <c r="D276" s="442"/>
      <c r="E276" s="442">
        <v>21418.72</v>
      </c>
      <c r="F276" s="776"/>
      <c r="I276" s="81"/>
    </row>
    <row r="277" spans="1:9" s="430" customFormat="1" ht="12">
      <c r="A277" s="455"/>
      <c r="B277" s="282">
        <v>321</v>
      </c>
      <c r="C277" s="171" t="s">
        <v>402</v>
      </c>
      <c r="D277" s="481">
        <f>D278</f>
        <v>0</v>
      </c>
      <c r="E277" s="481">
        <f>E278</f>
        <v>532.27</v>
      </c>
      <c r="F277" s="776"/>
      <c r="I277" s="431"/>
    </row>
    <row r="278" spans="1:9" s="419" customFormat="1" ht="22.5">
      <c r="A278" s="330"/>
      <c r="B278" s="443">
        <v>3121</v>
      </c>
      <c r="C278" s="443" t="s">
        <v>340</v>
      </c>
      <c r="D278" s="442"/>
      <c r="E278" s="442">
        <v>532.27</v>
      </c>
      <c r="F278" s="776"/>
      <c r="I278" s="81"/>
    </row>
    <row r="279" spans="1:9" s="430" customFormat="1" ht="12">
      <c r="A279" s="455"/>
      <c r="B279" s="467">
        <v>313</v>
      </c>
      <c r="C279" s="171" t="s">
        <v>399</v>
      </c>
      <c r="D279" s="481">
        <f>D280</f>
        <v>0</v>
      </c>
      <c r="E279" s="481">
        <f>E280</f>
        <v>3534.09</v>
      </c>
      <c r="F279" s="776"/>
      <c r="I279" s="431"/>
    </row>
    <row r="280" spans="1:9" s="419" customFormat="1" ht="12">
      <c r="A280" s="330"/>
      <c r="B280" s="296" t="s">
        <v>75</v>
      </c>
      <c r="C280" s="384" t="s">
        <v>255</v>
      </c>
      <c r="D280" s="442"/>
      <c r="E280" s="442">
        <v>3534.09</v>
      </c>
      <c r="F280" s="776"/>
      <c r="I280" s="81"/>
    </row>
    <row r="281" spans="1:9" s="430" customFormat="1" ht="13.5">
      <c r="A281" s="455"/>
      <c r="B281" s="462">
        <v>32</v>
      </c>
      <c r="C281" s="277" t="s">
        <v>401</v>
      </c>
      <c r="D281" s="471">
        <v>960.12</v>
      </c>
      <c r="E281" s="471">
        <f>E282+E284+E286</f>
        <v>1122.99</v>
      </c>
      <c r="F281" s="490">
        <f>E281/D281*100</f>
        <v>116.96350456192977</v>
      </c>
      <c r="I281" s="431"/>
    </row>
    <row r="282" spans="1:9" s="430" customFormat="1" ht="13.5">
      <c r="A282" s="455"/>
      <c r="B282" s="282">
        <v>321</v>
      </c>
      <c r="C282" s="171" t="s">
        <v>402</v>
      </c>
      <c r="D282" s="471">
        <f>D283</f>
        <v>0</v>
      </c>
      <c r="E282" s="471">
        <f>E283</f>
        <v>786.86</v>
      </c>
      <c r="F282" s="490"/>
      <c r="I282" s="431"/>
    </row>
    <row r="283" spans="1:9" s="419" customFormat="1" ht="22.5">
      <c r="A283" s="330"/>
      <c r="B283" s="296" t="s">
        <v>78</v>
      </c>
      <c r="C283" s="384" t="s">
        <v>125</v>
      </c>
      <c r="D283" s="442"/>
      <c r="E283" s="442">
        <v>786.86</v>
      </c>
      <c r="F283" s="776"/>
      <c r="I283" s="81"/>
    </row>
    <row r="284" spans="1:9" s="430" customFormat="1" ht="12">
      <c r="A284" s="455"/>
      <c r="B284" s="282">
        <v>322</v>
      </c>
      <c r="C284" s="171" t="s">
        <v>403</v>
      </c>
      <c r="D284" s="481">
        <f>D285</f>
        <v>0</v>
      </c>
      <c r="E284" s="481">
        <f>E285</f>
        <v>24.89</v>
      </c>
      <c r="F284" s="776"/>
      <c r="I284" s="431"/>
    </row>
    <row r="285" spans="1:9" s="419" customFormat="1" ht="12">
      <c r="A285" s="444"/>
      <c r="B285" s="283">
        <v>3221</v>
      </c>
      <c r="C285" s="384" t="s">
        <v>214</v>
      </c>
      <c r="D285" s="445"/>
      <c r="E285" s="445">
        <v>24.89</v>
      </c>
      <c r="F285" s="776"/>
      <c r="I285" s="81"/>
    </row>
    <row r="286" spans="1:9" s="430" customFormat="1" ht="12.75">
      <c r="A286" s="488"/>
      <c r="B286" s="480">
        <v>323</v>
      </c>
      <c r="C286" s="171" t="s">
        <v>404</v>
      </c>
      <c r="D286" s="487">
        <f>SUM(D287:D288)</f>
        <v>0</v>
      </c>
      <c r="E286" s="487">
        <f>SUM(E287:E288)</f>
        <v>311.24</v>
      </c>
      <c r="F286" s="776"/>
      <c r="I286" s="431"/>
    </row>
    <row r="287" spans="1:9" s="419" customFormat="1" ht="12">
      <c r="A287" s="446"/>
      <c r="B287" s="296">
        <v>3236</v>
      </c>
      <c r="C287" s="384" t="s">
        <v>341</v>
      </c>
      <c r="D287" s="445"/>
      <c r="E287" s="193">
        <v>0</v>
      </c>
      <c r="F287" s="776"/>
      <c r="I287" s="81"/>
    </row>
    <row r="288" spans="1:9" s="419" customFormat="1" ht="12">
      <c r="A288" s="446"/>
      <c r="B288" s="296" t="s">
        <v>92</v>
      </c>
      <c r="C288" s="384" t="s">
        <v>156</v>
      </c>
      <c r="D288" s="445"/>
      <c r="E288" s="193">
        <v>311.24</v>
      </c>
      <c r="F288" s="776"/>
      <c r="I288" s="81"/>
    </row>
    <row r="289" spans="4:9" s="419" customFormat="1" ht="11.25">
      <c r="D289" s="81"/>
      <c r="F289" s="429"/>
      <c r="I289" s="81"/>
    </row>
    <row r="290" spans="1:9" s="430" customFormat="1" ht="12">
      <c r="A290" s="430" t="s">
        <v>457</v>
      </c>
      <c r="B290" s="860" t="s">
        <v>342</v>
      </c>
      <c r="C290" s="860"/>
      <c r="D290" s="860"/>
      <c r="E290" s="860"/>
      <c r="F290" s="860"/>
      <c r="I290" s="431"/>
    </row>
    <row r="291" spans="1:9" s="419" customFormat="1" ht="40.5">
      <c r="A291" s="36" t="s">
        <v>5</v>
      </c>
      <c r="B291" s="36" t="s">
        <v>6</v>
      </c>
      <c r="C291" s="36" t="s">
        <v>68</v>
      </c>
      <c r="D291" s="37" t="s">
        <v>8</v>
      </c>
      <c r="E291" s="37" t="s">
        <v>9</v>
      </c>
      <c r="F291" s="129" t="s">
        <v>370</v>
      </c>
      <c r="I291" s="81"/>
    </row>
    <row r="292" spans="1:9" s="419" customFormat="1" ht="13.5">
      <c r="A292" s="209" t="s">
        <v>11</v>
      </c>
      <c r="B292" s="209">
        <v>5</v>
      </c>
      <c r="C292" s="472" t="s">
        <v>35</v>
      </c>
      <c r="D292" s="416">
        <f>D293</f>
        <v>30972.5</v>
      </c>
      <c r="E292" s="416">
        <f>E293</f>
        <v>30029.97</v>
      </c>
      <c r="F292" s="473">
        <f>E292/D292*100</f>
        <v>96.95688110420535</v>
      </c>
      <c r="I292" s="81"/>
    </row>
    <row r="293" spans="1:9" s="419" customFormat="1" ht="13.5">
      <c r="A293" s="456"/>
      <c r="B293" s="178">
        <v>3</v>
      </c>
      <c r="C293" s="171" t="s">
        <v>396</v>
      </c>
      <c r="D293" s="457">
        <f>D294+D301</f>
        <v>30972.5</v>
      </c>
      <c r="E293" s="457">
        <f>E294+E301</f>
        <v>30029.97</v>
      </c>
      <c r="F293" s="490">
        <f>E293/D293*100</f>
        <v>96.95688110420535</v>
      </c>
      <c r="I293" s="81"/>
    </row>
    <row r="294" spans="1:9" s="419" customFormat="1" ht="13.5">
      <c r="A294" s="456"/>
      <c r="B294" s="178">
        <v>31</v>
      </c>
      <c r="C294" s="171" t="s">
        <v>397</v>
      </c>
      <c r="D294" s="471">
        <v>30012.38</v>
      </c>
      <c r="E294" s="471">
        <f>E295+E297+E299</f>
        <v>29212.7</v>
      </c>
      <c r="F294" s="490">
        <f>E294/D294*100</f>
        <v>97.33549955051882</v>
      </c>
      <c r="I294" s="81"/>
    </row>
    <row r="295" spans="1:9" s="419" customFormat="1" ht="13.5">
      <c r="A295" s="456"/>
      <c r="B295" s="178">
        <v>311</v>
      </c>
      <c r="C295" s="171" t="s">
        <v>398</v>
      </c>
      <c r="D295" s="471">
        <f>D296</f>
        <v>0</v>
      </c>
      <c r="E295" s="471">
        <f>E296</f>
        <v>24618.4</v>
      </c>
      <c r="F295" s="490"/>
      <c r="I295" s="81"/>
    </row>
    <row r="296" spans="1:9" s="419" customFormat="1" ht="13.5">
      <c r="A296" s="147"/>
      <c r="B296" s="142" t="s">
        <v>70</v>
      </c>
      <c r="C296" s="432" t="s">
        <v>114</v>
      </c>
      <c r="D296" s="433"/>
      <c r="E296" s="433">
        <v>24618.4</v>
      </c>
      <c r="F296" s="490"/>
      <c r="I296" s="81"/>
    </row>
    <row r="297" spans="1:9" s="430" customFormat="1" ht="13.5">
      <c r="A297" s="458"/>
      <c r="B297" s="282">
        <v>312</v>
      </c>
      <c r="C297" s="171" t="s">
        <v>74</v>
      </c>
      <c r="D297" s="471">
        <f>D298</f>
        <v>0</v>
      </c>
      <c r="E297" s="471">
        <f>E298</f>
        <v>532.27</v>
      </c>
      <c r="F297" s="490"/>
      <c r="I297" s="431"/>
    </row>
    <row r="298" spans="1:9" s="419" customFormat="1" ht="13.5">
      <c r="A298" s="147"/>
      <c r="B298" s="434">
        <v>3121</v>
      </c>
      <c r="C298" s="434" t="s">
        <v>612</v>
      </c>
      <c r="D298" s="433"/>
      <c r="E298" s="433">
        <v>532.27</v>
      </c>
      <c r="F298" s="490"/>
      <c r="I298" s="81"/>
    </row>
    <row r="299" spans="1:9" s="430" customFormat="1" ht="13.5">
      <c r="A299" s="458"/>
      <c r="B299" s="467">
        <v>313</v>
      </c>
      <c r="C299" s="171" t="s">
        <v>399</v>
      </c>
      <c r="D299" s="471">
        <f>D300</f>
        <v>0</v>
      </c>
      <c r="E299" s="471">
        <f>E300</f>
        <v>4062.03</v>
      </c>
      <c r="F299" s="490"/>
      <c r="I299" s="431"/>
    </row>
    <row r="300" spans="1:9" s="419" customFormat="1" ht="13.5">
      <c r="A300" s="147"/>
      <c r="B300" s="142" t="s">
        <v>75</v>
      </c>
      <c r="C300" s="432" t="s">
        <v>255</v>
      </c>
      <c r="D300" s="433"/>
      <c r="E300" s="433">
        <v>4062.03</v>
      </c>
      <c r="F300" s="490"/>
      <c r="I300" s="81"/>
    </row>
    <row r="301" spans="1:9" s="430" customFormat="1" ht="13.5">
      <c r="A301" s="458"/>
      <c r="B301" s="462">
        <v>32</v>
      </c>
      <c r="C301" s="277" t="s">
        <v>401</v>
      </c>
      <c r="D301" s="471">
        <v>960.12</v>
      </c>
      <c r="E301" s="471">
        <f>E302+E304+E306</f>
        <v>817.27</v>
      </c>
      <c r="F301" s="490">
        <f>E301/D301*100</f>
        <v>85.12165146023413</v>
      </c>
      <c r="I301" s="431"/>
    </row>
    <row r="302" spans="1:9" s="430" customFormat="1" ht="13.5">
      <c r="A302" s="458"/>
      <c r="B302" s="282">
        <v>321</v>
      </c>
      <c r="C302" s="171" t="s">
        <v>402</v>
      </c>
      <c r="D302" s="471">
        <f>D303</f>
        <v>0</v>
      </c>
      <c r="E302" s="471">
        <f>E303</f>
        <v>506.03</v>
      </c>
      <c r="F302" s="490"/>
      <c r="I302" s="431"/>
    </row>
    <row r="303" spans="1:9" s="419" customFormat="1" ht="20.25">
      <c r="A303" s="147"/>
      <c r="B303" s="142" t="s">
        <v>78</v>
      </c>
      <c r="C303" s="432" t="s">
        <v>125</v>
      </c>
      <c r="D303" s="433"/>
      <c r="E303" s="433">
        <v>506.03</v>
      </c>
      <c r="F303" s="490"/>
      <c r="I303" s="81"/>
    </row>
    <row r="304" spans="1:9" s="430" customFormat="1" ht="13.5">
      <c r="A304" s="458"/>
      <c r="B304" s="282">
        <v>322</v>
      </c>
      <c r="C304" s="171" t="s">
        <v>403</v>
      </c>
      <c r="D304" s="471">
        <f>D305</f>
        <v>0</v>
      </c>
      <c r="E304" s="471">
        <f>E305</f>
        <v>0</v>
      </c>
      <c r="F304" s="490"/>
      <c r="I304" s="431"/>
    </row>
    <row r="305" spans="1:9" s="419" customFormat="1" ht="14.25">
      <c r="A305" s="435"/>
      <c r="B305" s="436">
        <v>3221</v>
      </c>
      <c r="C305" s="432" t="s">
        <v>214</v>
      </c>
      <c r="D305" s="437"/>
      <c r="E305" s="433">
        <v>0</v>
      </c>
      <c r="F305" s="490"/>
      <c r="I305" s="81"/>
    </row>
    <row r="306" spans="1:9" s="430" customFormat="1" ht="14.25">
      <c r="A306" s="485"/>
      <c r="B306" s="486">
        <v>323</v>
      </c>
      <c r="C306" s="171" t="s">
        <v>404</v>
      </c>
      <c r="D306" s="487">
        <f>SUM(D307:D308)</f>
        <v>0</v>
      </c>
      <c r="E306" s="487">
        <f>SUM(E307:E308)</f>
        <v>311.24</v>
      </c>
      <c r="F306" s="490"/>
      <c r="I306" s="431"/>
    </row>
    <row r="307" spans="1:9" s="419" customFormat="1" ht="14.25">
      <c r="A307" s="438"/>
      <c r="B307" s="142">
        <v>3236</v>
      </c>
      <c r="C307" s="432" t="s">
        <v>341</v>
      </c>
      <c r="D307" s="437"/>
      <c r="E307" s="433">
        <v>0</v>
      </c>
      <c r="F307" s="89"/>
      <c r="I307" s="81"/>
    </row>
    <row r="308" spans="1:9" s="419" customFormat="1" ht="14.25">
      <c r="A308" s="438"/>
      <c r="B308" s="142" t="s">
        <v>92</v>
      </c>
      <c r="C308" s="439" t="s">
        <v>156</v>
      </c>
      <c r="D308" s="437"/>
      <c r="E308" s="433">
        <v>311.24</v>
      </c>
      <c r="F308" s="89"/>
      <c r="I308" s="81"/>
    </row>
    <row r="309" spans="4:9" s="419" customFormat="1" ht="11.25">
      <c r="D309" s="81"/>
      <c r="F309" s="429"/>
      <c r="I309" s="81"/>
    </row>
    <row r="310" spans="1:9" s="419" customFormat="1" ht="12">
      <c r="A310" s="419" t="s">
        <v>458</v>
      </c>
      <c r="B310" s="858" t="s">
        <v>459</v>
      </c>
      <c r="C310" s="859"/>
      <c r="D310" s="859"/>
      <c r="E310" s="859"/>
      <c r="F310" s="859"/>
      <c r="I310" s="81"/>
    </row>
    <row r="311" spans="1:9" s="419" customFormat="1" ht="40.5">
      <c r="A311" s="36" t="s">
        <v>5</v>
      </c>
      <c r="B311" s="36" t="s">
        <v>6</v>
      </c>
      <c r="C311" s="36" t="s">
        <v>68</v>
      </c>
      <c r="D311" s="37" t="s">
        <v>8</v>
      </c>
      <c r="E311" s="37" t="s">
        <v>9</v>
      </c>
      <c r="F311" s="129" t="s">
        <v>370</v>
      </c>
      <c r="I311" s="81"/>
    </row>
    <row r="312" spans="1:9" s="419" customFormat="1" ht="13.5">
      <c r="A312" s="209" t="s">
        <v>11</v>
      </c>
      <c r="B312" s="209">
        <v>5</v>
      </c>
      <c r="C312" s="472" t="s">
        <v>35</v>
      </c>
      <c r="D312" s="416">
        <f>D313</f>
        <v>9129.86</v>
      </c>
      <c r="E312" s="416">
        <f>E313</f>
        <v>9326.52</v>
      </c>
      <c r="F312" s="473">
        <f aca="true" t="shared" si="6" ref="F312:F327">E312/D312*100</f>
        <v>102.15403083946522</v>
      </c>
      <c r="I312" s="81"/>
    </row>
    <row r="313" spans="1:9" s="419" customFormat="1" ht="13.5">
      <c r="A313" s="458"/>
      <c r="B313" s="178">
        <v>3</v>
      </c>
      <c r="C313" s="171" t="s">
        <v>396</v>
      </c>
      <c r="D313" s="471">
        <f>D314+D321</f>
        <v>9129.86</v>
      </c>
      <c r="E313" s="471">
        <f>E314+E321</f>
        <v>9326.52</v>
      </c>
      <c r="F313" s="490">
        <f t="shared" si="6"/>
        <v>102.15403083946522</v>
      </c>
      <c r="I313" s="81"/>
    </row>
    <row r="314" spans="1:9" s="419" customFormat="1" ht="13.5">
      <c r="A314" s="458"/>
      <c r="B314" s="178">
        <v>31</v>
      </c>
      <c r="C314" s="171" t="s">
        <v>397</v>
      </c>
      <c r="D314" s="471">
        <v>9104.91</v>
      </c>
      <c r="E314" s="471">
        <f>E315+E317+E319</f>
        <v>9301.630000000001</v>
      </c>
      <c r="F314" s="490">
        <f t="shared" si="6"/>
        <v>102.1605924715346</v>
      </c>
      <c r="I314" s="81"/>
    </row>
    <row r="315" spans="1:9" s="419" customFormat="1" ht="13.5">
      <c r="A315" s="458"/>
      <c r="B315" s="178">
        <v>311</v>
      </c>
      <c r="C315" s="171" t="s">
        <v>398</v>
      </c>
      <c r="D315" s="471">
        <f>D316</f>
        <v>0</v>
      </c>
      <c r="E315" s="471">
        <f>E316</f>
        <v>7784.85</v>
      </c>
      <c r="F315" s="490"/>
      <c r="I315" s="81"/>
    </row>
    <row r="316" spans="1:9" s="419" customFormat="1" ht="13.5">
      <c r="A316" s="147"/>
      <c r="B316" s="142" t="s">
        <v>70</v>
      </c>
      <c r="C316" s="432" t="s">
        <v>114</v>
      </c>
      <c r="D316" s="433"/>
      <c r="E316" s="433">
        <v>7784.85</v>
      </c>
      <c r="F316" s="490"/>
      <c r="I316" s="81"/>
    </row>
    <row r="317" spans="1:9" s="430" customFormat="1" ht="13.5">
      <c r="A317" s="458"/>
      <c r="B317" s="282">
        <v>312</v>
      </c>
      <c r="C317" s="171" t="s">
        <v>74</v>
      </c>
      <c r="D317" s="471">
        <f>D318</f>
        <v>0</v>
      </c>
      <c r="E317" s="471">
        <f>E318</f>
        <v>232.27</v>
      </c>
      <c r="F317" s="490"/>
      <c r="I317" s="431"/>
    </row>
    <row r="318" spans="1:9" s="419" customFormat="1" ht="13.5">
      <c r="A318" s="147"/>
      <c r="B318" s="434">
        <v>3121</v>
      </c>
      <c r="C318" s="434" t="s">
        <v>612</v>
      </c>
      <c r="D318" s="433"/>
      <c r="E318" s="433">
        <v>232.27</v>
      </c>
      <c r="F318" s="89"/>
      <c r="I318" s="81"/>
    </row>
    <row r="319" spans="1:9" s="430" customFormat="1" ht="13.5">
      <c r="A319" s="458"/>
      <c r="B319" s="467">
        <v>313</v>
      </c>
      <c r="C319" s="171" t="s">
        <v>399</v>
      </c>
      <c r="D319" s="471">
        <f>D320</f>
        <v>0</v>
      </c>
      <c r="E319" s="471">
        <f>E320</f>
        <v>1284.51</v>
      </c>
      <c r="F319" s="89"/>
      <c r="I319" s="431"/>
    </row>
    <row r="320" spans="1:9" s="419" customFormat="1" ht="13.5">
      <c r="A320" s="147"/>
      <c r="B320" s="142" t="s">
        <v>75</v>
      </c>
      <c r="C320" s="432" t="s">
        <v>255</v>
      </c>
      <c r="D320" s="433"/>
      <c r="E320" s="433">
        <v>1284.51</v>
      </c>
      <c r="F320" s="89"/>
      <c r="I320" s="81"/>
    </row>
    <row r="321" spans="1:9" s="430" customFormat="1" ht="13.5">
      <c r="A321" s="458"/>
      <c r="B321" s="462">
        <v>32</v>
      </c>
      <c r="C321" s="277" t="s">
        <v>401</v>
      </c>
      <c r="D321" s="471">
        <v>24.95</v>
      </c>
      <c r="E321" s="471">
        <f>E322+E324</f>
        <v>24.89</v>
      </c>
      <c r="F321" s="89">
        <f t="shared" si="6"/>
        <v>99.75951903807616</v>
      </c>
      <c r="I321" s="431"/>
    </row>
    <row r="322" spans="1:9" s="430" customFormat="1" ht="13.5" hidden="1">
      <c r="A322" s="458"/>
      <c r="B322" s="282">
        <v>321</v>
      </c>
      <c r="C322" s="171" t="s">
        <v>402</v>
      </c>
      <c r="D322" s="471">
        <f>D323</f>
        <v>0</v>
      </c>
      <c r="E322" s="471">
        <f>E323</f>
        <v>0</v>
      </c>
      <c r="F322" s="89" t="e">
        <f t="shared" si="6"/>
        <v>#DIV/0!</v>
      </c>
      <c r="I322" s="431"/>
    </row>
    <row r="323" spans="1:9" s="419" customFormat="1" ht="20.25" hidden="1">
      <c r="A323" s="147"/>
      <c r="B323" s="142" t="s">
        <v>78</v>
      </c>
      <c r="C323" s="432" t="s">
        <v>125</v>
      </c>
      <c r="D323" s="433">
        <v>0</v>
      </c>
      <c r="E323" s="433">
        <v>0</v>
      </c>
      <c r="F323" s="89" t="e">
        <f t="shared" si="6"/>
        <v>#DIV/0!</v>
      </c>
      <c r="I323" s="81"/>
    </row>
    <row r="324" spans="1:9" s="419" customFormat="1" ht="13.5">
      <c r="A324" s="458"/>
      <c r="B324" s="282">
        <v>322</v>
      </c>
      <c r="C324" s="171" t="s">
        <v>403</v>
      </c>
      <c r="D324" s="460">
        <f>D325</f>
        <v>0</v>
      </c>
      <c r="E324" s="460">
        <f>E325</f>
        <v>24.89</v>
      </c>
      <c r="F324" s="89"/>
      <c r="I324" s="81"/>
    </row>
    <row r="325" spans="1:9" s="419" customFormat="1" ht="14.25">
      <c r="A325" s="435"/>
      <c r="B325" s="436">
        <v>3221</v>
      </c>
      <c r="C325" s="432" t="s">
        <v>214</v>
      </c>
      <c r="D325" s="437"/>
      <c r="E325" s="433">
        <v>24.89</v>
      </c>
      <c r="F325" s="89"/>
      <c r="I325" s="81"/>
    </row>
    <row r="326" spans="1:9" s="419" customFormat="1" ht="14.25" hidden="1">
      <c r="A326" s="438"/>
      <c r="B326" s="142">
        <v>3236</v>
      </c>
      <c r="C326" s="432" t="s">
        <v>341</v>
      </c>
      <c r="D326" s="437">
        <v>0</v>
      </c>
      <c r="E326" s="433">
        <v>0</v>
      </c>
      <c r="F326" s="69" t="e">
        <f t="shared" si="6"/>
        <v>#DIV/0!</v>
      </c>
      <c r="I326" s="81"/>
    </row>
    <row r="327" spans="1:9" s="419" customFormat="1" ht="14.25" hidden="1">
      <c r="A327" s="438"/>
      <c r="B327" s="142" t="s">
        <v>92</v>
      </c>
      <c r="C327" s="439" t="s">
        <v>156</v>
      </c>
      <c r="D327" s="437">
        <v>0</v>
      </c>
      <c r="E327" s="433">
        <v>0</v>
      </c>
      <c r="F327" s="69" t="e">
        <f t="shared" si="6"/>
        <v>#DIV/0!</v>
      </c>
      <c r="I327" s="81"/>
    </row>
    <row r="328" spans="4:9" s="419" customFormat="1" ht="11.25">
      <c r="D328" s="81"/>
      <c r="F328" s="429"/>
      <c r="I328" s="81"/>
    </row>
    <row r="329" spans="1:9" s="449" customFormat="1" ht="24.75" customHeight="1">
      <c r="A329" s="448" t="s">
        <v>329</v>
      </c>
      <c r="B329" s="855" t="s">
        <v>330</v>
      </c>
      <c r="C329" s="855"/>
      <c r="D329" s="855"/>
      <c r="E329" s="855"/>
      <c r="F329" s="855"/>
      <c r="I329" s="450"/>
    </row>
    <row r="330" spans="1:9" s="447" customFormat="1" ht="40.5">
      <c r="A330" s="440" t="s">
        <v>5</v>
      </c>
      <c r="B330" s="440" t="s">
        <v>6</v>
      </c>
      <c r="C330" s="440" t="s">
        <v>68</v>
      </c>
      <c r="D330" s="440" t="s">
        <v>8</v>
      </c>
      <c r="E330" s="440" t="s">
        <v>9</v>
      </c>
      <c r="F330" s="129" t="s">
        <v>370</v>
      </c>
      <c r="I330" s="418"/>
    </row>
    <row r="331" spans="1:9" s="419" customFormat="1" ht="13.5">
      <c r="A331" s="209" t="s">
        <v>11</v>
      </c>
      <c r="B331" s="209" t="s">
        <v>34</v>
      </c>
      <c r="C331" s="472" t="s">
        <v>35</v>
      </c>
      <c r="D331" s="416">
        <f>D332+D368</f>
        <v>41144.06</v>
      </c>
      <c r="E331" s="416">
        <f>E332+E368</f>
        <v>40558.03999999999</v>
      </c>
      <c r="F331" s="417">
        <f>E331/D331*100</f>
        <v>98.57568747469257</v>
      </c>
      <c r="I331" s="81"/>
    </row>
    <row r="332" spans="1:9" s="419" customFormat="1" ht="13.5">
      <c r="A332" s="456"/>
      <c r="B332" s="178">
        <v>3</v>
      </c>
      <c r="C332" s="171" t="s">
        <v>396</v>
      </c>
      <c r="D332" s="470">
        <f>D333+D338+D364</f>
        <v>38503.64</v>
      </c>
      <c r="E332" s="470">
        <f>E333+E338+E364</f>
        <v>38767.59</v>
      </c>
      <c r="F332" s="89">
        <f>E332/D332*100</f>
        <v>100.68551960282196</v>
      </c>
      <c r="I332" s="81"/>
    </row>
    <row r="333" spans="1:9" s="419" customFormat="1" ht="13.5">
      <c r="A333" s="456"/>
      <c r="B333" s="178">
        <v>31</v>
      </c>
      <c r="C333" s="171" t="s">
        <v>397</v>
      </c>
      <c r="D333" s="471">
        <v>27066.48</v>
      </c>
      <c r="E333" s="471">
        <f>E334+E336</f>
        <v>28743.879999999997</v>
      </c>
      <c r="F333" s="89">
        <f>E333/D333*100</f>
        <v>106.19733338062429</v>
      </c>
      <c r="I333" s="81"/>
    </row>
    <row r="334" spans="1:9" s="419" customFormat="1" ht="13.5">
      <c r="A334" s="456"/>
      <c r="B334" s="178">
        <v>311</v>
      </c>
      <c r="C334" s="171" t="s">
        <v>398</v>
      </c>
      <c r="D334" s="471">
        <f>D335</f>
        <v>0</v>
      </c>
      <c r="E334" s="471">
        <f>E335</f>
        <v>24672.87</v>
      </c>
      <c r="F334" s="89"/>
      <c r="I334" s="81"/>
    </row>
    <row r="335" spans="1:9" s="419" customFormat="1" ht="13.5">
      <c r="A335" s="43" t="s">
        <v>253</v>
      </c>
      <c r="B335" s="43" t="s">
        <v>70</v>
      </c>
      <c r="C335" s="44" t="s">
        <v>114</v>
      </c>
      <c r="D335" s="74"/>
      <c r="E335" s="74">
        <v>24672.87</v>
      </c>
      <c r="F335" s="68"/>
      <c r="I335" s="81"/>
    </row>
    <row r="336" spans="1:9" s="430" customFormat="1" ht="13.5">
      <c r="A336" s="462"/>
      <c r="B336" s="467">
        <v>313</v>
      </c>
      <c r="C336" s="171" t="s">
        <v>399</v>
      </c>
      <c r="D336" s="464">
        <f>D337</f>
        <v>0</v>
      </c>
      <c r="E336" s="464">
        <f>E337</f>
        <v>4071.01</v>
      </c>
      <c r="F336" s="469"/>
      <c r="I336" s="431"/>
    </row>
    <row r="337" spans="1:9" s="419" customFormat="1" ht="13.5">
      <c r="A337" s="43" t="s">
        <v>254</v>
      </c>
      <c r="B337" s="43" t="s">
        <v>75</v>
      </c>
      <c r="C337" s="44" t="s">
        <v>255</v>
      </c>
      <c r="D337" s="74"/>
      <c r="E337" s="74">
        <v>4071.01</v>
      </c>
      <c r="F337" s="68"/>
      <c r="I337" s="81"/>
    </row>
    <row r="338" spans="1:9" s="62" customFormat="1" ht="14.25">
      <c r="A338" s="462"/>
      <c r="B338" s="462">
        <v>32</v>
      </c>
      <c r="C338" s="277" t="s">
        <v>401</v>
      </c>
      <c r="D338" s="464">
        <v>11437.16</v>
      </c>
      <c r="E338" s="464">
        <f>E339+E343+E349+E358+E360</f>
        <v>10023.71</v>
      </c>
      <c r="F338" s="469">
        <f>E338/D338*100</f>
        <v>87.64159983772196</v>
      </c>
      <c r="I338" s="78"/>
    </row>
    <row r="339" spans="1:6" ht="14.25">
      <c r="A339" s="459"/>
      <c r="B339" s="282">
        <v>321</v>
      </c>
      <c r="C339" s="171" t="s">
        <v>402</v>
      </c>
      <c r="D339" s="464">
        <f>SUM(D340:D342)</f>
        <v>0</v>
      </c>
      <c r="E339" s="464">
        <f>SUM(E340:E342)</f>
        <v>1529.9</v>
      </c>
      <c r="F339" s="68"/>
    </row>
    <row r="340" spans="1:6" ht="14.25">
      <c r="A340" s="43" t="s">
        <v>258</v>
      </c>
      <c r="B340" s="43" t="s">
        <v>77</v>
      </c>
      <c r="C340" s="44" t="s">
        <v>123</v>
      </c>
      <c r="D340" s="74"/>
      <c r="E340" s="74">
        <v>329.9</v>
      </c>
      <c r="F340" s="68"/>
    </row>
    <row r="341" spans="1:6" ht="20.25" hidden="1">
      <c r="A341" s="43" t="s">
        <v>259</v>
      </c>
      <c r="B341" s="43" t="s">
        <v>78</v>
      </c>
      <c r="C341" s="44" t="s">
        <v>125</v>
      </c>
      <c r="D341" s="74"/>
      <c r="E341" s="74"/>
      <c r="F341" s="68"/>
    </row>
    <row r="342" spans="1:6" ht="14.25">
      <c r="A342" s="43" t="s">
        <v>287</v>
      </c>
      <c r="B342" s="43" t="s">
        <v>79</v>
      </c>
      <c r="C342" s="44" t="s">
        <v>127</v>
      </c>
      <c r="D342" s="86"/>
      <c r="E342" s="74">
        <v>1200</v>
      </c>
      <c r="F342" s="68"/>
    </row>
    <row r="343" spans="1:6" ht="14.25">
      <c r="A343" s="459"/>
      <c r="B343" s="282">
        <v>322</v>
      </c>
      <c r="C343" s="171" t="s">
        <v>403</v>
      </c>
      <c r="D343" s="464">
        <f>SUM(D344:D348)</f>
        <v>0</v>
      </c>
      <c r="E343" s="464">
        <f>SUM(E344:E348)</f>
        <v>4103.29</v>
      </c>
      <c r="F343" s="68"/>
    </row>
    <row r="344" spans="1:6" ht="14.25">
      <c r="A344" s="43" t="s">
        <v>260</v>
      </c>
      <c r="B344" s="43" t="s">
        <v>80</v>
      </c>
      <c r="C344" s="84" t="s">
        <v>214</v>
      </c>
      <c r="D344" s="88"/>
      <c r="E344" s="85">
        <v>2096.13</v>
      </c>
      <c r="F344" s="68"/>
    </row>
    <row r="345" spans="1:6" ht="14.25">
      <c r="A345" s="43" t="s">
        <v>261</v>
      </c>
      <c r="B345" s="43" t="s">
        <v>81</v>
      </c>
      <c r="C345" s="84" t="s">
        <v>131</v>
      </c>
      <c r="D345" s="88"/>
      <c r="E345" s="85">
        <v>1831.36</v>
      </c>
      <c r="F345" s="68"/>
    </row>
    <row r="346" spans="1:6" ht="14.25">
      <c r="A346" s="43" t="s">
        <v>262</v>
      </c>
      <c r="B346" s="43" t="s">
        <v>82</v>
      </c>
      <c r="C346" s="44" t="s">
        <v>136</v>
      </c>
      <c r="D346" s="87"/>
      <c r="E346" s="74">
        <v>0</v>
      </c>
      <c r="F346" s="68"/>
    </row>
    <row r="347" spans="1:6" ht="20.25" hidden="1">
      <c r="A347" s="43" t="s">
        <v>264</v>
      </c>
      <c r="B347" s="43" t="s">
        <v>83</v>
      </c>
      <c r="C347" s="44" t="s">
        <v>265</v>
      </c>
      <c r="D347" s="74"/>
      <c r="E347" s="74">
        <v>0</v>
      </c>
      <c r="F347" s="68"/>
    </row>
    <row r="348" spans="1:6" ht="14.25">
      <c r="A348" s="43" t="s">
        <v>263</v>
      </c>
      <c r="B348" s="43" t="s">
        <v>84</v>
      </c>
      <c r="C348" s="44" t="s">
        <v>140</v>
      </c>
      <c r="D348" s="74"/>
      <c r="E348" s="74">
        <v>175.8</v>
      </c>
      <c r="F348" s="68"/>
    </row>
    <row r="349" spans="1:6" ht="14.25">
      <c r="A349" s="459"/>
      <c r="B349" s="462">
        <v>323</v>
      </c>
      <c r="C349" s="171" t="s">
        <v>404</v>
      </c>
      <c r="D349" s="464">
        <f>SUM(D350:D357)</f>
        <v>0</v>
      </c>
      <c r="E349" s="464">
        <f>SUM(E350:E357)</f>
        <v>4222.22</v>
      </c>
      <c r="F349" s="68"/>
    </row>
    <row r="350" spans="1:6" ht="14.25">
      <c r="A350" s="43" t="s">
        <v>266</v>
      </c>
      <c r="B350" s="43" t="s">
        <v>86</v>
      </c>
      <c r="C350" s="44" t="s">
        <v>144</v>
      </c>
      <c r="D350" s="74"/>
      <c r="E350" s="74">
        <v>0</v>
      </c>
      <c r="F350" s="68"/>
    </row>
    <row r="351" spans="1:6" ht="21" thickBot="1">
      <c r="A351" s="43" t="s">
        <v>267</v>
      </c>
      <c r="B351" s="43" t="s">
        <v>87</v>
      </c>
      <c r="C351" s="44" t="s">
        <v>268</v>
      </c>
      <c r="D351" s="74"/>
      <c r="E351" s="74">
        <v>0</v>
      </c>
      <c r="F351" s="68"/>
    </row>
    <row r="352" spans="1:6" ht="15" thickBot="1">
      <c r="A352" s="43" t="s">
        <v>269</v>
      </c>
      <c r="B352" s="43" t="s">
        <v>88</v>
      </c>
      <c r="C352" s="44" t="s">
        <v>148</v>
      </c>
      <c r="D352" s="489"/>
      <c r="E352" s="74">
        <v>663.6</v>
      </c>
      <c r="F352" s="68"/>
    </row>
    <row r="353" spans="1:6" ht="14.25" hidden="1">
      <c r="A353" s="43" t="s">
        <v>270</v>
      </c>
      <c r="B353" s="43" t="s">
        <v>90</v>
      </c>
      <c r="C353" s="44" t="s">
        <v>152</v>
      </c>
      <c r="D353" s="74"/>
      <c r="E353" s="74">
        <v>0</v>
      </c>
      <c r="F353" s="68"/>
    </row>
    <row r="354" spans="1:6" ht="14.25" hidden="1">
      <c r="A354" s="43" t="s">
        <v>271</v>
      </c>
      <c r="B354" s="43" t="s">
        <v>91</v>
      </c>
      <c r="C354" s="44" t="s">
        <v>154</v>
      </c>
      <c r="D354" s="74"/>
      <c r="E354" s="74"/>
      <c r="F354" s="68"/>
    </row>
    <row r="355" spans="1:6" ht="14.25">
      <c r="A355" s="43" t="s">
        <v>272</v>
      </c>
      <c r="B355" s="43" t="s">
        <v>92</v>
      </c>
      <c r="C355" s="44" t="s">
        <v>156</v>
      </c>
      <c r="D355" s="74"/>
      <c r="E355" s="74">
        <v>2183.32</v>
      </c>
      <c r="F355" s="68"/>
    </row>
    <row r="356" spans="1:6" ht="14.25">
      <c r="A356" s="43" t="s">
        <v>273</v>
      </c>
      <c r="B356" s="43" t="s">
        <v>93</v>
      </c>
      <c r="C356" s="44" t="s">
        <v>158</v>
      </c>
      <c r="D356" s="74"/>
      <c r="E356" s="74">
        <v>1325.3</v>
      </c>
      <c r="F356" s="68"/>
    </row>
    <row r="357" spans="1:6" ht="14.25">
      <c r="A357" s="43" t="s">
        <v>321</v>
      </c>
      <c r="B357" s="43">
        <v>3239</v>
      </c>
      <c r="C357" s="44" t="s">
        <v>307</v>
      </c>
      <c r="D357" s="74"/>
      <c r="E357" s="74">
        <v>50</v>
      </c>
      <c r="F357" s="68"/>
    </row>
    <row r="358" spans="1:9" s="62" customFormat="1" ht="14.25" hidden="1">
      <c r="A358" s="462"/>
      <c r="B358" s="462">
        <v>324</v>
      </c>
      <c r="C358" s="463"/>
      <c r="D358" s="464">
        <f>D359</f>
        <v>0</v>
      </c>
      <c r="E358" s="464">
        <f>E359</f>
        <v>0</v>
      </c>
      <c r="F358" s="68"/>
      <c r="I358" s="78"/>
    </row>
    <row r="359" spans="1:6" ht="20.25" hidden="1">
      <c r="A359" s="43" t="s">
        <v>274</v>
      </c>
      <c r="B359" s="43" t="s">
        <v>162</v>
      </c>
      <c r="C359" s="44" t="s">
        <v>275</v>
      </c>
      <c r="D359" s="74"/>
      <c r="E359" s="74"/>
      <c r="F359" s="68"/>
    </row>
    <row r="360" spans="1:9" s="62" customFormat="1" ht="19.5" customHeight="1">
      <c r="A360" s="462"/>
      <c r="B360" s="462">
        <v>329</v>
      </c>
      <c r="C360" s="778" t="s">
        <v>406</v>
      </c>
      <c r="D360" s="464">
        <f>SUM(D361:D363)</f>
        <v>0</v>
      </c>
      <c r="E360" s="464">
        <f>SUM(E361:E363)</f>
        <v>168.3</v>
      </c>
      <c r="F360" s="68"/>
      <c r="I360" s="78"/>
    </row>
    <row r="361" spans="1:6" ht="14.25" hidden="1">
      <c r="A361" s="43" t="s">
        <v>276</v>
      </c>
      <c r="B361" s="43" t="s">
        <v>100</v>
      </c>
      <c r="C361" s="44" t="s">
        <v>247</v>
      </c>
      <c r="D361" s="74">
        <v>0</v>
      </c>
      <c r="E361" s="74"/>
      <c r="F361" s="68"/>
    </row>
    <row r="362" spans="1:6" ht="14.25">
      <c r="A362" s="43"/>
      <c r="B362" s="43">
        <v>3293</v>
      </c>
      <c r="C362" s="44" t="s">
        <v>168</v>
      </c>
      <c r="D362" s="74"/>
      <c r="E362" s="75">
        <v>168.3</v>
      </c>
      <c r="F362" s="68"/>
    </row>
    <row r="363" spans="1:6" ht="14.25" hidden="1">
      <c r="A363" s="43" t="s">
        <v>277</v>
      </c>
      <c r="B363" s="43" t="s">
        <v>101</v>
      </c>
      <c r="C363" s="44" t="s">
        <v>278</v>
      </c>
      <c r="D363" s="74">
        <v>0</v>
      </c>
      <c r="E363" s="74"/>
      <c r="F363" s="68">
        <v>0</v>
      </c>
    </row>
    <row r="364" spans="1:9" s="62" customFormat="1" ht="14.25" hidden="1">
      <c r="A364" s="462"/>
      <c r="B364" s="462">
        <v>38</v>
      </c>
      <c r="C364" s="171" t="s">
        <v>410</v>
      </c>
      <c r="D364" s="464">
        <f>D365</f>
        <v>0</v>
      </c>
      <c r="E364" s="464">
        <f>E365</f>
        <v>0</v>
      </c>
      <c r="F364" s="464">
        <f>F365</f>
        <v>0</v>
      </c>
      <c r="I364" s="78"/>
    </row>
    <row r="365" spans="1:9" s="62" customFormat="1" ht="14.25" hidden="1">
      <c r="A365" s="462"/>
      <c r="B365" s="465">
        <v>381</v>
      </c>
      <c r="C365" s="171" t="s">
        <v>436</v>
      </c>
      <c r="D365" s="464">
        <f>D366</f>
        <v>0</v>
      </c>
      <c r="E365" s="464">
        <f>E366</f>
        <v>0</v>
      </c>
      <c r="F365" s="464">
        <f>F366</f>
        <v>0</v>
      </c>
      <c r="I365" s="78"/>
    </row>
    <row r="366" spans="1:6" ht="14.25" hidden="1">
      <c r="A366" s="43" t="s">
        <v>279</v>
      </c>
      <c r="B366" s="43" t="s">
        <v>280</v>
      </c>
      <c r="C366" s="44" t="s">
        <v>281</v>
      </c>
      <c r="D366" s="74">
        <v>0</v>
      </c>
      <c r="E366" s="74">
        <v>0</v>
      </c>
      <c r="F366" s="68">
        <v>0</v>
      </c>
    </row>
    <row r="367" spans="1:6" ht="20.25" hidden="1">
      <c r="A367" s="43" t="s">
        <v>282</v>
      </c>
      <c r="B367" s="43" t="s">
        <v>283</v>
      </c>
      <c r="C367" s="44" t="s">
        <v>284</v>
      </c>
      <c r="D367" s="74"/>
      <c r="E367" s="74"/>
      <c r="F367" s="68">
        <v>0</v>
      </c>
    </row>
    <row r="368" spans="1:9" s="62" customFormat="1" ht="24">
      <c r="A368" s="462"/>
      <c r="B368" s="462">
        <v>4</v>
      </c>
      <c r="C368" s="171" t="s">
        <v>412</v>
      </c>
      <c r="D368" s="464">
        <f>D369</f>
        <v>2640.42</v>
      </c>
      <c r="E368" s="464">
        <f>E369</f>
        <v>1790.45</v>
      </c>
      <c r="F368" s="469">
        <f>E368/D368*100</f>
        <v>67.80928791631634</v>
      </c>
      <c r="I368" s="78"/>
    </row>
    <row r="369" spans="1:9" s="62" customFormat="1" ht="24">
      <c r="A369" s="462"/>
      <c r="B369" s="462">
        <v>42</v>
      </c>
      <c r="C369" s="261" t="s">
        <v>415</v>
      </c>
      <c r="D369" s="464">
        <v>2640.42</v>
      </c>
      <c r="E369" s="464">
        <f>E370</f>
        <v>1790.45</v>
      </c>
      <c r="F369" s="469">
        <f>E369/D369*100</f>
        <v>67.80928791631634</v>
      </c>
      <c r="I369" s="78"/>
    </row>
    <row r="370" spans="1:9" s="62" customFormat="1" ht="14.25">
      <c r="A370" s="462"/>
      <c r="B370" s="462">
        <v>422</v>
      </c>
      <c r="C370" s="171" t="s">
        <v>417</v>
      </c>
      <c r="D370" s="464">
        <f>SUM(D371:D372)</f>
        <v>0</v>
      </c>
      <c r="E370" s="464">
        <f>SUM(E371:E372)</f>
        <v>1790.45</v>
      </c>
      <c r="F370" s="464"/>
      <c r="I370" s="78"/>
    </row>
    <row r="371" spans="1:6" ht="14.25">
      <c r="A371" s="43" t="s">
        <v>285</v>
      </c>
      <c r="B371" s="43" t="s">
        <v>108</v>
      </c>
      <c r="C371" s="44" t="s">
        <v>286</v>
      </c>
      <c r="D371" s="74"/>
      <c r="E371" s="74">
        <v>0</v>
      </c>
      <c r="F371" s="68"/>
    </row>
    <row r="372" spans="1:6" ht="14.25">
      <c r="A372" s="43" t="s">
        <v>291</v>
      </c>
      <c r="B372" s="43" t="s">
        <v>106</v>
      </c>
      <c r="C372" s="44" t="s">
        <v>67</v>
      </c>
      <c r="D372" s="74"/>
      <c r="E372" s="74">
        <v>1790.45</v>
      </c>
      <c r="F372" s="68"/>
    </row>
    <row r="373" spans="1:9" s="62" customFormat="1" ht="14.25" hidden="1">
      <c r="A373" s="462"/>
      <c r="B373" s="462">
        <v>426</v>
      </c>
      <c r="C373" s="463"/>
      <c r="D373" s="464">
        <f>D374</f>
        <v>0</v>
      </c>
      <c r="E373" s="464">
        <f>E374</f>
        <v>0</v>
      </c>
      <c r="F373" s="464">
        <f>F374</f>
        <v>0</v>
      </c>
      <c r="I373" s="78"/>
    </row>
    <row r="374" spans="1:6" ht="14.25" hidden="1">
      <c r="A374" s="43" t="s">
        <v>289</v>
      </c>
      <c r="B374" s="43" t="s">
        <v>111</v>
      </c>
      <c r="C374" s="44" t="s">
        <v>290</v>
      </c>
      <c r="D374" s="74"/>
      <c r="E374" s="74"/>
      <c r="F374" s="68">
        <v>0</v>
      </c>
    </row>
    <row r="376" spans="1:9" s="449" customFormat="1" ht="22.5" customHeight="1">
      <c r="A376" s="449" t="s">
        <v>460</v>
      </c>
      <c r="B376" s="856" t="s">
        <v>339</v>
      </c>
      <c r="C376" s="856"/>
      <c r="D376" s="856"/>
      <c r="E376" s="856"/>
      <c r="F376" s="856"/>
      <c r="I376" s="450"/>
    </row>
    <row r="377" spans="1:6" ht="40.5">
      <c r="A377" s="72" t="s">
        <v>5</v>
      </c>
      <c r="B377" s="72" t="s">
        <v>6</v>
      </c>
      <c r="C377" s="36" t="s">
        <v>68</v>
      </c>
      <c r="D377" s="72" t="s">
        <v>8</v>
      </c>
      <c r="E377" s="72" t="s">
        <v>9</v>
      </c>
      <c r="F377" s="129" t="s">
        <v>370</v>
      </c>
    </row>
    <row r="378" spans="1:6" ht="14.25">
      <c r="A378" s="209" t="s">
        <v>11</v>
      </c>
      <c r="B378" s="209" t="s">
        <v>34</v>
      </c>
      <c r="C378" s="472" t="s">
        <v>35</v>
      </c>
      <c r="D378" s="416">
        <f>D379</f>
        <v>33121.28</v>
      </c>
      <c r="E378" s="416">
        <f>E379</f>
        <v>33049.01</v>
      </c>
      <c r="F378" s="473">
        <f aca="true" t="shared" si="7" ref="F378:F390">E378/D378*100</f>
        <v>99.78180191103726</v>
      </c>
    </row>
    <row r="379" spans="1:6" ht="14.25">
      <c r="A379" s="458"/>
      <c r="B379" s="178">
        <v>3</v>
      </c>
      <c r="C379" s="171" t="s">
        <v>396</v>
      </c>
      <c r="D379" s="471">
        <f>D380+D386</f>
        <v>33121.28</v>
      </c>
      <c r="E379" s="471">
        <f>E380+E386</f>
        <v>33049.01</v>
      </c>
      <c r="F379" s="490">
        <f t="shared" si="7"/>
        <v>99.78180191103726</v>
      </c>
    </row>
    <row r="380" spans="1:6" ht="14.25">
      <c r="A380" s="458"/>
      <c r="B380" s="178">
        <v>31</v>
      </c>
      <c r="C380" s="171" t="s">
        <v>397</v>
      </c>
      <c r="D380" s="471">
        <v>17990.88</v>
      </c>
      <c r="E380" s="471">
        <f>E381+E383</f>
        <v>17990.88</v>
      </c>
      <c r="F380" s="490">
        <f t="shared" si="7"/>
        <v>100</v>
      </c>
    </row>
    <row r="381" spans="1:6" ht="14.25">
      <c r="A381" s="458"/>
      <c r="B381" s="178">
        <v>311</v>
      </c>
      <c r="C381" s="171" t="s">
        <v>398</v>
      </c>
      <c r="D381" s="471">
        <f>D382</f>
        <v>0</v>
      </c>
      <c r="E381" s="471">
        <f>E382</f>
        <v>15442.82</v>
      </c>
      <c r="F381" s="490"/>
    </row>
    <row r="382" spans="1:6" ht="14.25">
      <c r="A382" s="43" t="s">
        <v>253</v>
      </c>
      <c r="B382" s="43" t="s">
        <v>70</v>
      </c>
      <c r="C382" s="44" t="s">
        <v>114</v>
      </c>
      <c r="D382" s="74"/>
      <c r="E382" s="74">
        <v>15442.82</v>
      </c>
      <c r="F382" s="68"/>
    </row>
    <row r="383" spans="1:9" s="62" customFormat="1" ht="14.25">
      <c r="A383" s="462"/>
      <c r="B383" s="467">
        <v>313</v>
      </c>
      <c r="C383" s="171" t="s">
        <v>399</v>
      </c>
      <c r="D383" s="464">
        <f>D384+D385</f>
        <v>0</v>
      </c>
      <c r="E383" s="464">
        <f>E384+E385</f>
        <v>2548.06</v>
      </c>
      <c r="F383" s="68"/>
      <c r="I383" s="78"/>
    </row>
    <row r="384" spans="1:6" ht="14.25">
      <c r="A384" s="43" t="s">
        <v>254</v>
      </c>
      <c r="B384" s="43" t="s">
        <v>75</v>
      </c>
      <c r="C384" s="44" t="s">
        <v>255</v>
      </c>
      <c r="D384" s="74"/>
      <c r="E384" s="74">
        <v>2548.06</v>
      </c>
      <c r="F384" s="68"/>
    </row>
    <row r="385" spans="1:6" ht="20.25" hidden="1">
      <c r="A385" s="43" t="s">
        <v>256</v>
      </c>
      <c r="B385" s="43" t="s">
        <v>76</v>
      </c>
      <c r="C385" s="44" t="s">
        <v>257</v>
      </c>
      <c r="D385" s="74">
        <v>0</v>
      </c>
      <c r="E385" s="74"/>
      <c r="F385" s="68" t="e">
        <f t="shared" si="7"/>
        <v>#DIV/0!</v>
      </c>
    </row>
    <row r="386" spans="1:9" s="62" customFormat="1" ht="14.25">
      <c r="A386" s="462"/>
      <c r="B386" s="282">
        <v>32</v>
      </c>
      <c r="C386" s="277" t="s">
        <v>401</v>
      </c>
      <c r="D386" s="464">
        <v>15130.4</v>
      </c>
      <c r="E386" s="464">
        <f>E387+E391+E397</f>
        <v>15058.13</v>
      </c>
      <c r="F386" s="469">
        <f t="shared" si="7"/>
        <v>99.5223523502353</v>
      </c>
      <c r="I386" s="78"/>
    </row>
    <row r="387" spans="1:6" ht="14.25" hidden="1">
      <c r="A387" s="459"/>
      <c r="B387" s="282">
        <v>321</v>
      </c>
      <c r="C387" s="171" t="s">
        <v>402</v>
      </c>
      <c r="D387" s="464">
        <f>SUM(D388:D390)</f>
        <v>0</v>
      </c>
      <c r="E387" s="464">
        <f>SUM(E388:E390)</f>
        <v>0</v>
      </c>
      <c r="F387" s="68" t="e">
        <f t="shared" si="7"/>
        <v>#DIV/0!</v>
      </c>
    </row>
    <row r="388" spans="1:6" ht="14.25" hidden="1">
      <c r="A388" s="43" t="s">
        <v>258</v>
      </c>
      <c r="B388" s="43" t="s">
        <v>77</v>
      </c>
      <c r="C388" s="44" t="s">
        <v>123</v>
      </c>
      <c r="D388" s="74">
        <v>0</v>
      </c>
      <c r="E388" s="74">
        <v>0</v>
      </c>
      <c r="F388" s="68" t="e">
        <f t="shared" si="7"/>
        <v>#DIV/0!</v>
      </c>
    </row>
    <row r="389" spans="1:6" ht="20.25" hidden="1">
      <c r="A389" s="43" t="s">
        <v>259</v>
      </c>
      <c r="B389" s="43" t="s">
        <v>78</v>
      </c>
      <c r="C389" s="44" t="s">
        <v>125</v>
      </c>
      <c r="D389" s="74">
        <v>0</v>
      </c>
      <c r="E389" s="74">
        <v>0</v>
      </c>
      <c r="F389" s="68" t="e">
        <f t="shared" si="7"/>
        <v>#DIV/0!</v>
      </c>
    </row>
    <row r="390" spans="1:6" ht="14.25" hidden="1">
      <c r="A390" s="43" t="s">
        <v>287</v>
      </c>
      <c r="B390" s="43" t="s">
        <v>79</v>
      </c>
      <c r="C390" s="44" t="s">
        <v>127</v>
      </c>
      <c r="D390" s="74">
        <v>0</v>
      </c>
      <c r="E390" s="74">
        <v>0</v>
      </c>
      <c r="F390" s="68" t="e">
        <f t="shared" si="7"/>
        <v>#DIV/0!</v>
      </c>
    </row>
    <row r="391" spans="1:6" ht="14.25">
      <c r="A391" s="459"/>
      <c r="B391" s="282">
        <v>322</v>
      </c>
      <c r="C391" s="171" t="s">
        <v>403</v>
      </c>
      <c r="D391" s="464">
        <f>SUM(D392:D396)</f>
        <v>0</v>
      </c>
      <c r="E391" s="464">
        <f>SUM(E392:E396)</f>
        <v>929.06</v>
      </c>
      <c r="F391" s="68"/>
    </row>
    <row r="392" spans="1:6" ht="14.25">
      <c r="A392" s="43" t="s">
        <v>260</v>
      </c>
      <c r="B392" s="43" t="s">
        <v>80</v>
      </c>
      <c r="C392" s="44" t="s">
        <v>214</v>
      </c>
      <c r="D392" s="74"/>
      <c r="E392" s="74">
        <v>929.06</v>
      </c>
      <c r="F392" s="68"/>
    </row>
    <row r="393" spans="1:6" ht="14.25" hidden="1">
      <c r="A393" s="43" t="s">
        <v>261</v>
      </c>
      <c r="B393" s="43" t="s">
        <v>81</v>
      </c>
      <c r="C393" s="44" t="s">
        <v>131</v>
      </c>
      <c r="D393" s="74">
        <v>0</v>
      </c>
      <c r="E393" s="74"/>
      <c r="F393" s="68"/>
    </row>
    <row r="394" spans="1:6" ht="14.25" hidden="1">
      <c r="A394" s="43" t="s">
        <v>262</v>
      </c>
      <c r="B394" s="43" t="s">
        <v>82</v>
      </c>
      <c r="C394" s="44" t="s">
        <v>136</v>
      </c>
      <c r="D394" s="74">
        <v>0</v>
      </c>
      <c r="E394" s="74">
        <v>0</v>
      </c>
      <c r="F394" s="68"/>
    </row>
    <row r="395" spans="1:6" ht="20.25" hidden="1">
      <c r="A395" s="43" t="s">
        <v>264</v>
      </c>
      <c r="B395" s="43" t="s">
        <v>83</v>
      </c>
      <c r="C395" s="44" t="s">
        <v>265</v>
      </c>
      <c r="D395" s="74">
        <v>0</v>
      </c>
      <c r="E395" s="74"/>
      <c r="F395" s="68"/>
    </row>
    <row r="396" spans="1:6" ht="14.25" hidden="1">
      <c r="A396" s="43" t="s">
        <v>263</v>
      </c>
      <c r="B396" s="43" t="s">
        <v>84</v>
      </c>
      <c r="C396" s="44" t="s">
        <v>140</v>
      </c>
      <c r="D396" s="74">
        <v>0</v>
      </c>
      <c r="E396" s="74"/>
      <c r="F396" s="68"/>
    </row>
    <row r="397" spans="1:9" s="62" customFormat="1" ht="14.25">
      <c r="A397" s="462"/>
      <c r="B397" s="462">
        <v>323</v>
      </c>
      <c r="C397" s="171" t="s">
        <v>404</v>
      </c>
      <c r="D397" s="464">
        <f>SUM(D398:D403)</f>
        <v>0</v>
      </c>
      <c r="E397" s="464">
        <f>SUM(E398:E403)</f>
        <v>14129.07</v>
      </c>
      <c r="F397" s="469"/>
      <c r="I397" s="78"/>
    </row>
    <row r="398" spans="1:6" ht="14.25" hidden="1">
      <c r="A398" s="43" t="s">
        <v>266</v>
      </c>
      <c r="B398" s="43" t="s">
        <v>86</v>
      </c>
      <c r="C398" s="44" t="s">
        <v>144</v>
      </c>
      <c r="D398" s="74">
        <v>0</v>
      </c>
      <c r="E398" s="74">
        <v>0</v>
      </c>
      <c r="F398" s="68"/>
    </row>
    <row r="399" spans="1:6" ht="20.25" hidden="1">
      <c r="A399" s="43" t="s">
        <v>267</v>
      </c>
      <c r="B399" s="43" t="s">
        <v>87</v>
      </c>
      <c r="C399" s="44" t="s">
        <v>268</v>
      </c>
      <c r="D399" s="74">
        <v>0</v>
      </c>
      <c r="E399" s="74"/>
      <c r="F399" s="68"/>
    </row>
    <row r="400" spans="1:6" ht="14.25" hidden="1">
      <c r="A400" s="43" t="s">
        <v>269</v>
      </c>
      <c r="B400" s="43" t="s">
        <v>88</v>
      </c>
      <c r="C400" s="44" t="s">
        <v>148</v>
      </c>
      <c r="D400" s="74">
        <v>0</v>
      </c>
      <c r="E400" s="74"/>
      <c r="F400" s="68"/>
    </row>
    <row r="401" spans="1:6" ht="14.25" hidden="1">
      <c r="A401" s="43" t="s">
        <v>270</v>
      </c>
      <c r="B401" s="43" t="s">
        <v>90</v>
      </c>
      <c r="C401" s="44" t="s">
        <v>152</v>
      </c>
      <c r="D401" s="74">
        <v>0</v>
      </c>
      <c r="E401" s="74"/>
      <c r="F401" s="68"/>
    </row>
    <row r="402" spans="1:6" ht="14.25">
      <c r="A402" s="43" t="s">
        <v>271</v>
      </c>
      <c r="B402" s="43" t="s">
        <v>91</v>
      </c>
      <c r="C402" s="44" t="s">
        <v>154</v>
      </c>
      <c r="D402" s="74"/>
      <c r="E402" s="74">
        <v>13200</v>
      </c>
      <c r="F402" s="68"/>
    </row>
    <row r="403" spans="1:6" ht="14.25">
      <c r="A403" s="43" t="s">
        <v>272</v>
      </c>
      <c r="B403" s="43" t="s">
        <v>92</v>
      </c>
      <c r="C403" s="44" t="s">
        <v>156</v>
      </c>
      <c r="D403" s="74"/>
      <c r="E403" s="74">
        <v>929.07</v>
      </c>
      <c r="F403" s="68"/>
    </row>
    <row r="405" spans="1:9" s="449" customFormat="1" ht="29.25" customHeight="1">
      <c r="A405" s="449" t="s">
        <v>461</v>
      </c>
      <c r="B405" s="856" t="s">
        <v>344</v>
      </c>
      <c r="C405" s="856"/>
      <c r="D405" s="856"/>
      <c r="E405" s="856"/>
      <c r="F405" s="856"/>
      <c r="I405" s="450"/>
    </row>
    <row r="406" spans="1:6" ht="40.5">
      <c r="A406" s="36" t="s">
        <v>5</v>
      </c>
      <c r="B406" s="36" t="s">
        <v>6</v>
      </c>
      <c r="C406" s="36" t="s">
        <v>68</v>
      </c>
      <c r="D406" s="37" t="s">
        <v>8</v>
      </c>
      <c r="E406" s="37" t="s">
        <v>9</v>
      </c>
      <c r="F406" s="129" t="s">
        <v>370</v>
      </c>
    </row>
    <row r="407" spans="1:6" ht="14.25">
      <c r="A407" s="209" t="s">
        <v>11</v>
      </c>
      <c r="B407" s="209" t="s">
        <v>34</v>
      </c>
      <c r="C407" s="472" t="s">
        <v>35</v>
      </c>
      <c r="D407" s="416">
        <f>D408</f>
        <v>53089.119999999995</v>
      </c>
      <c r="E407" s="416">
        <f>E408</f>
        <v>51841.35999999999</v>
      </c>
      <c r="F407" s="473">
        <f>E407/D407*100</f>
        <v>97.64968792099022</v>
      </c>
    </row>
    <row r="408" spans="1:6" ht="14.25">
      <c r="A408" s="456"/>
      <c r="B408" s="178">
        <v>3</v>
      </c>
      <c r="C408" s="171" t="s">
        <v>396</v>
      </c>
      <c r="D408" s="457">
        <f>D409+D415+D441</f>
        <v>53089.119999999995</v>
      </c>
      <c r="E408" s="457">
        <f>E409+E415+E441</f>
        <v>51841.35999999999</v>
      </c>
      <c r="F408" s="89">
        <f>E408/D408*100</f>
        <v>97.64968792099022</v>
      </c>
    </row>
    <row r="409" spans="1:6" ht="14.25">
      <c r="A409" s="456"/>
      <c r="B409" s="178">
        <v>31</v>
      </c>
      <c r="C409" s="171" t="s">
        <v>397</v>
      </c>
      <c r="D409" s="457">
        <v>35712.13</v>
      </c>
      <c r="E409" s="457">
        <f>E410+E413</f>
        <v>35876.7</v>
      </c>
      <c r="F409" s="89">
        <f>E409/D409*100</f>
        <v>100.46082381532548</v>
      </c>
    </row>
    <row r="410" spans="1:6" ht="14.25">
      <c r="A410" s="456"/>
      <c r="B410" s="178">
        <v>311</v>
      </c>
      <c r="C410" s="171" t="s">
        <v>398</v>
      </c>
      <c r="D410" s="457">
        <f>SUM(D411+D412)</f>
        <v>0</v>
      </c>
      <c r="E410" s="457">
        <f>SUM(E411+E412)</f>
        <v>30795.469999999998</v>
      </c>
      <c r="F410" s="89"/>
    </row>
    <row r="411" spans="1:6" ht="14.25">
      <c r="A411" s="43" t="s">
        <v>253</v>
      </c>
      <c r="B411" s="43" t="s">
        <v>70</v>
      </c>
      <c r="C411" s="44" t="s">
        <v>114</v>
      </c>
      <c r="D411" s="74"/>
      <c r="E411" s="74">
        <v>27156.35</v>
      </c>
      <c r="F411" s="89"/>
    </row>
    <row r="412" spans="1:6" ht="14.25">
      <c r="A412" s="459"/>
      <c r="B412" s="43">
        <v>3113</v>
      </c>
      <c r="C412" s="44" t="s">
        <v>338</v>
      </c>
      <c r="D412" s="461"/>
      <c r="E412" s="461">
        <v>3639.12</v>
      </c>
      <c r="F412" s="89"/>
    </row>
    <row r="413" spans="1:9" s="62" customFormat="1" ht="14.25">
      <c r="A413" s="465"/>
      <c r="B413" s="467">
        <v>313</v>
      </c>
      <c r="C413" s="171" t="s">
        <v>399</v>
      </c>
      <c r="D413" s="468">
        <f>D414</f>
        <v>0</v>
      </c>
      <c r="E413" s="468">
        <f>E414</f>
        <v>5081.23</v>
      </c>
      <c r="F413" s="469"/>
      <c r="I413" s="78"/>
    </row>
    <row r="414" spans="1:6" ht="14.25">
      <c r="A414" s="43" t="s">
        <v>254</v>
      </c>
      <c r="B414" s="43" t="s">
        <v>76</v>
      </c>
      <c r="C414" s="44" t="s">
        <v>255</v>
      </c>
      <c r="D414" s="74"/>
      <c r="E414" s="74">
        <v>5081.23</v>
      </c>
      <c r="F414" s="68"/>
    </row>
    <row r="415" spans="1:9" s="62" customFormat="1" ht="14.25">
      <c r="A415" s="462"/>
      <c r="B415" s="282">
        <v>32</v>
      </c>
      <c r="C415" s="277" t="s">
        <v>401</v>
      </c>
      <c r="D415" s="464">
        <v>13936.99</v>
      </c>
      <c r="E415" s="464">
        <f>E416+E420+E426+E435</f>
        <v>13743.31</v>
      </c>
      <c r="F415" s="469">
        <f>E415/D415*100</f>
        <v>98.6103168618188</v>
      </c>
      <c r="I415" s="78"/>
    </row>
    <row r="416" spans="1:9" s="62" customFormat="1" ht="14.25">
      <c r="A416" s="462"/>
      <c r="B416" s="282">
        <v>321</v>
      </c>
      <c r="C416" s="171" t="s">
        <v>402</v>
      </c>
      <c r="D416" s="464">
        <f>SUM(D417:D419)</f>
        <v>0</v>
      </c>
      <c r="E416" s="464">
        <f>SUM(E417:E419)</f>
        <v>2945.37</v>
      </c>
      <c r="F416" s="68"/>
      <c r="I416" s="78"/>
    </row>
    <row r="417" spans="1:6" ht="14.25">
      <c r="A417" s="43" t="s">
        <v>256</v>
      </c>
      <c r="B417" s="43" t="s">
        <v>77</v>
      </c>
      <c r="C417" s="44" t="s">
        <v>123</v>
      </c>
      <c r="D417" s="74"/>
      <c r="E417" s="74">
        <v>945.37</v>
      </c>
      <c r="F417" s="68"/>
    </row>
    <row r="418" spans="1:6" ht="20.25" hidden="1">
      <c r="A418" s="43" t="s">
        <v>258</v>
      </c>
      <c r="B418" s="43" t="s">
        <v>78</v>
      </c>
      <c r="C418" s="44" t="s">
        <v>125</v>
      </c>
      <c r="D418" s="74"/>
      <c r="E418" s="74">
        <v>0</v>
      </c>
      <c r="F418" s="68"/>
    </row>
    <row r="419" spans="1:6" ht="14.25">
      <c r="A419" s="43" t="s">
        <v>259</v>
      </c>
      <c r="B419" s="43" t="s">
        <v>79</v>
      </c>
      <c r="C419" s="84" t="s">
        <v>127</v>
      </c>
      <c r="D419" s="74"/>
      <c r="E419" s="74">
        <v>2000</v>
      </c>
      <c r="F419" s="68"/>
    </row>
    <row r="420" spans="1:9" s="62" customFormat="1" ht="14.25">
      <c r="A420" s="462"/>
      <c r="B420" s="282">
        <v>322</v>
      </c>
      <c r="C420" s="171" t="s">
        <v>403</v>
      </c>
      <c r="D420" s="464">
        <f>SUM(D421:D425)</f>
        <v>0</v>
      </c>
      <c r="E420" s="464">
        <f>SUM(E421:E425)</f>
        <v>611.16</v>
      </c>
      <c r="F420" s="68"/>
      <c r="I420" s="78"/>
    </row>
    <row r="421" spans="1:6" ht="14.25">
      <c r="A421" s="43" t="s">
        <v>287</v>
      </c>
      <c r="B421" s="43" t="s">
        <v>80</v>
      </c>
      <c r="C421" s="84" t="s">
        <v>214</v>
      </c>
      <c r="D421" s="74"/>
      <c r="E421" s="85">
        <v>611.16</v>
      </c>
      <c r="F421" s="68"/>
    </row>
    <row r="422" spans="1:6" ht="14.25" hidden="1">
      <c r="A422" s="43" t="s">
        <v>260</v>
      </c>
      <c r="B422" s="43" t="s">
        <v>81</v>
      </c>
      <c r="C422" s="84" t="s">
        <v>131</v>
      </c>
      <c r="D422" s="92">
        <v>0</v>
      </c>
      <c r="E422" s="91">
        <v>0</v>
      </c>
      <c r="F422" s="68"/>
    </row>
    <row r="423" spans="1:6" ht="14.25" hidden="1">
      <c r="A423" s="43" t="s">
        <v>261</v>
      </c>
      <c r="B423" s="43" t="s">
        <v>82</v>
      </c>
      <c r="C423" s="84" t="s">
        <v>136</v>
      </c>
      <c r="D423" s="93">
        <v>0</v>
      </c>
      <c r="E423" s="85">
        <v>0</v>
      </c>
      <c r="F423" s="68"/>
    </row>
    <row r="424" spans="1:6" ht="20.25" hidden="1">
      <c r="A424" s="43" t="s">
        <v>262</v>
      </c>
      <c r="B424" s="43" t="s">
        <v>83</v>
      </c>
      <c r="C424" s="84" t="s">
        <v>265</v>
      </c>
      <c r="D424" s="74"/>
      <c r="E424" s="85"/>
      <c r="F424" s="68"/>
    </row>
    <row r="425" spans="1:6" ht="14.25" hidden="1">
      <c r="A425" s="43" t="s">
        <v>264</v>
      </c>
      <c r="B425" s="43" t="s">
        <v>84</v>
      </c>
      <c r="C425" s="84" t="s">
        <v>140</v>
      </c>
      <c r="D425" s="74">
        <v>0</v>
      </c>
      <c r="E425" s="85">
        <v>0</v>
      </c>
      <c r="F425" s="68"/>
    </row>
    <row r="426" spans="1:9" s="62" customFormat="1" ht="14.25">
      <c r="A426" s="462"/>
      <c r="B426" s="282">
        <v>323</v>
      </c>
      <c r="C426" s="171" t="s">
        <v>404</v>
      </c>
      <c r="D426" s="464">
        <f>SUM(D427:D436)</f>
        <v>0</v>
      </c>
      <c r="E426" s="464">
        <f>SUM(E427:E434)</f>
        <v>9878.88</v>
      </c>
      <c r="F426" s="68"/>
      <c r="I426" s="78"/>
    </row>
    <row r="427" spans="1:6" ht="14.25" hidden="1">
      <c r="A427" s="43" t="s">
        <v>263</v>
      </c>
      <c r="B427" s="43" t="s">
        <v>86</v>
      </c>
      <c r="C427" s="84" t="s">
        <v>144</v>
      </c>
      <c r="D427" s="74"/>
      <c r="E427" s="85"/>
      <c r="F427" s="68"/>
    </row>
    <row r="428" spans="1:6" ht="20.25" hidden="1">
      <c r="A428" s="43" t="s">
        <v>266</v>
      </c>
      <c r="B428" s="43" t="s">
        <v>87</v>
      </c>
      <c r="C428" s="44" t="s">
        <v>268</v>
      </c>
      <c r="D428" s="74">
        <v>0</v>
      </c>
      <c r="E428" s="85">
        <v>0</v>
      </c>
      <c r="F428" s="68"/>
    </row>
    <row r="429" spans="1:6" ht="14.25">
      <c r="A429" s="43" t="s">
        <v>267</v>
      </c>
      <c r="B429" s="43" t="s">
        <v>88</v>
      </c>
      <c r="C429" s="44" t="s">
        <v>148</v>
      </c>
      <c r="D429" s="74"/>
      <c r="E429" s="74">
        <v>1033.5</v>
      </c>
      <c r="F429" s="68"/>
    </row>
    <row r="430" spans="1:6" ht="14.25" hidden="1">
      <c r="A430" s="43" t="s">
        <v>269</v>
      </c>
      <c r="B430" s="43" t="s">
        <v>90</v>
      </c>
      <c r="C430" s="44" t="s">
        <v>152</v>
      </c>
      <c r="E430" s="74">
        <v>0</v>
      </c>
      <c r="F430" s="68"/>
    </row>
    <row r="431" spans="1:6" ht="14.25" hidden="1">
      <c r="A431" s="43" t="s">
        <v>270</v>
      </c>
      <c r="B431" s="43" t="s">
        <v>91</v>
      </c>
      <c r="C431" s="44" t="s">
        <v>154</v>
      </c>
      <c r="D431" s="74"/>
      <c r="E431" s="74">
        <v>0</v>
      </c>
      <c r="F431" s="68"/>
    </row>
    <row r="432" spans="1:6" ht="14.25">
      <c r="A432" s="43" t="s">
        <v>271</v>
      </c>
      <c r="B432" s="43" t="s">
        <v>92</v>
      </c>
      <c r="C432" s="44" t="s">
        <v>156</v>
      </c>
      <c r="D432" s="500"/>
      <c r="E432" s="74">
        <v>8845.38</v>
      </c>
      <c r="F432" s="68"/>
    </row>
    <row r="433" spans="1:6" ht="14.25" hidden="1">
      <c r="A433" s="43" t="s">
        <v>272</v>
      </c>
      <c r="B433" s="43" t="s">
        <v>93</v>
      </c>
      <c r="C433" s="44" t="s">
        <v>158</v>
      </c>
      <c r="D433" s="74">
        <v>0</v>
      </c>
      <c r="E433" s="74">
        <v>0</v>
      </c>
      <c r="F433" s="68"/>
    </row>
    <row r="434" spans="1:6" ht="14.25" hidden="1">
      <c r="A434" s="43" t="s">
        <v>273</v>
      </c>
      <c r="B434" s="43">
        <v>3239</v>
      </c>
      <c r="C434" s="44" t="s">
        <v>307</v>
      </c>
      <c r="D434" s="74">
        <v>0</v>
      </c>
      <c r="E434" s="74">
        <v>0</v>
      </c>
      <c r="F434" s="68"/>
    </row>
    <row r="435" spans="1:9" s="62" customFormat="1" ht="24">
      <c r="A435" s="462"/>
      <c r="B435" s="179">
        <v>324</v>
      </c>
      <c r="C435" s="177" t="s">
        <v>163</v>
      </c>
      <c r="D435" s="464">
        <f>D436</f>
        <v>0</v>
      </c>
      <c r="E435" s="464">
        <f>E436</f>
        <v>307.9</v>
      </c>
      <c r="F435" s="469"/>
      <c r="I435" s="78"/>
    </row>
    <row r="436" spans="1:6" ht="20.25">
      <c r="A436" s="43" t="s">
        <v>321</v>
      </c>
      <c r="B436" s="43" t="s">
        <v>162</v>
      </c>
      <c r="C436" s="44" t="s">
        <v>275</v>
      </c>
      <c r="D436" s="90"/>
      <c r="E436" s="90">
        <v>307.9</v>
      </c>
      <c r="F436" s="68"/>
    </row>
    <row r="437" spans="1:9" s="62" customFormat="1" ht="24" hidden="1">
      <c r="A437" s="462"/>
      <c r="B437" s="398">
        <v>329</v>
      </c>
      <c r="C437" s="399" t="s">
        <v>406</v>
      </c>
      <c r="D437" s="466">
        <f>SUM(D438:D440)</f>
        <v>0</v>
      </c>
      <c r="E437" s="466">
        <f>SUM(E438:E440)</f>
        <v>0</v>
      </c>
      <c r="F437" s="68" t="e">
        <f>E437/D437*100</f>
        <v>#DIV/0!</v>
      </c>
      <c r="I437" s="78"/>
    </row>
    <row r="438" spans="1:6" ht="14.25" hidden="1">
      <c r="A438" s="43" t="s">
        <v>274</v>
      </c>
      <c r="B438" s="43" t="s">
        <v>100</v>
      </c>
      <c r="C438" s="44" t="s">
        <v>247</v>
      </c>
      <c r="D438" s="74"/>
      <c r="E438" s="74"/>
      <c r="F438" s="68" t="e">
        <f>E438/D438*100</f>
        <v>#DIV/0!</v>
      </c>
    </row>
    <row r="439" spans="1:6" ht="14.25" hidden="1">
      <c r="A439" s="43" t="s">
        <v>276</v>
      </c>
      <c r="B439" s="43">
        <v>3293</v>
      </c>
      <c r="C439" s="44" t="s">
        <v>168</v>
      </c>
      <c r="D439" s="74"/>
      <c r="E439" s="74"/>
      <c r="F439" s="68" t="e">
        <f>E439/D439*100</f>
        <v>#DIV/0!</v>
      </c>
    </row>
    <row r="440" spans="1:6" ht="14.25" hidden="1">
      <c r="A440" s="43" t="s">
        <v>277</v>
      </c>
      <c r="B440" s="43" t="s">
        <v>101</v>
      </c>
      <c r="C440" s="44" t="s">
        <v>278</v>
      </c>
      <c r="D440" s="74"/>
      <c r="E440" s="74">
        <v>0</v>
      </c>
      <c r="F440" s="68" t="e">
        <f>E440/D440*100</f>
        <v>#DIV/0!</v>
      </c>
    </row>
    <row r="441" spans="1:9" s="62" customFormat="1" ht="14.25">
      <c r="A441" s="462"/>
      <c r="B441" s="462">
        <v>38</v>
      </c>
      <c r="C441" s="171" t="s">
        <v>410</v>
      </c>
      <c r="D441" s="464">
        <v>3440</v>
      </c>
      <c r="E441" s="464">
        <f>E442</f>
        <v>2221.35</v>
      </c>
      <c r="F441" s="469">
        <f>E441/D441*100</f>
        <v>64.57412790697674</v>
      </c>
      <c r="I441" s="78"/>
    </row>
    <row r="442" spans="1:9" s="62" customFormat="1" ht="14.25">
      <c r="A442" s="465"/>
      <c r="B442" s="465">
        <v>381</v>
      </c>
      <c r="C442" s="171" t="s">
        <v>436</v>
      </c>
      <c r="D442" s="468">
        <f>D443</f>
        <v>0</v>
      </c>
      <c r="E442" s="468">
        <f>E443</f>
        <v>2221.35</v>
      </c>
      <c r="F442" s="469"/>
      <c r="I442" s="78"/>
    </row>
    <row r="443" spans="1:6" ht="14.25">
      <c r="A443" s="43" t="s">
        <v>279</v>
      </c>
      <c r="B443" s="43" t="s">
        <v>280</v>
      </c>
      <c r="C443" s="44" t="s">
        <v>281</v>
      </c>
      <c r="D443" s="74"/>
      <c r="E443" s="74">
        <v>2221.35</v>
      </c>
      <c r="F443" s="68"/>
    </row>
    <row r="446" spans="4:5" ht="14.25">
      <c r="D446" s="499">
        <f>D407+D378+D331+D312+D292+D272+D251+D9</f>
        <v>3551555.2800000003</v>
      </c>
      <c r="E446" s="499">
        <f>E407+E378+E331+E312+E292+E272+E251+E9</f>
        <v>2916356.58</v>
      </c>
    </row>
    <row r="447" spans="4:5" ht="14.25">
      <c r="D447" s="81">
        <v>3551555.28</v>
      </c>
      <c r="E447">
        <v>2916356.58</v>
      </c>
    </row>
    <row r="448" spans="4:5" ht="14.25">
      <c r="D448" s="499">
        <f>D446-D447</f>
        <v>0</v>
      </c>
      <c r="E448" s="499">
        <f>E446-E447</f>
        <v>0</v>
      </c>
    </row>
  </sheetData>
  <sheetProtection/>
  <protectedRanges>
    <protectedRange sqref="C238 C32 C220 C87 C160" name="Range1"/>
    <protectedRange sqref="C239 C33 C224 C91 C164" name="Range1_1"/>
    <protectedRange sqref="C240 C34 C227 C94 C165" name="Range1_2"/>
    <protectedRange sqref="C246" name="Range1_3"/>
    <protectedRange sqref="C247" name="Range1_4"/>
    <protectedRange sqref="C20:C21 C191 C53 C127 C108" name="Range1_5"/>
    <protectedRange sqref="C17" name="Range1_6"/>
    <protectedRange sqref="C23" name="Range1_7"/>
    <protectedRange sqref="C231 C244" name="Range1_8"/>
    <protectedRange sqref="C225" name="Range1_9"/>
    <protectedRange sqref="C222 C89 C162" name="Range1_10"/>
    <protectedRange sqref="C221 C88 C161" name="Range1_11"/>
    <protectedRange sqref="C216 C30" name="Range1_12"/>
    <protectedRange sqref="C218" name="Range1_13"/>
    <protectedRange sqref="C215 C29" name="Range1_14"/>
    <protectedRange sqref="C177 C40 C113 C13 C275 C295 C334 C381 C410 C315" name="Range1_15"/>
    <protectedRange sqref="C175:C176 C38:C39 C111:C112 C106 C12 C273:C274 C293:C294 C332:C333 C379:C380 C408:C409 C253 C313:C314" name="Range1_16"/>
    <protectedRange sqref="C181 C43 C117" name="Range1_17"/>
    <protectedRange sqref="C183 C45 C119 C15" name="Range1_18"/>
    <protectedRange sqref="C197 C60 C134" name="Range1_19"/>
    <protectedRange sqref="C206 C144" name="Range1_20"/>
    <protectedRange sqref="C208 C72 C146" name="Range1_21"/>
    <protectedRange sqref="C187 C49 C123 C18 C277 C302 C322 C339 C387 C282" name="Range1_22"/>
    <protectedRange sqref="C103 C172" name="Range1_23"/>
    <protectedRange sqref="C101 C170" name="Range1_24"/>
    <protectedRange sqref="C92" name="Range1_25"/>
    <protectedRange sqref="C81 C151" name="Range1_26"/>
    <protectedRange sqref="C80 C150" name="Range1_27"/>
    <protectedRange sqref="C84 C157" name="Range1_28"/>
    <protectedRange sqref="C85 C158" name="Range1_29"/>
    <protectedRange sqref="C154" name="Range1_30"/>
    <protectedRange sqref="C155" name="Range1_31"/>
    <protectedRange sqref="C442 C365" name="Range1_12_1"/>
    <protectedRange sqref="C441 C364" name="Range1_14_1"/>
    <protectedRange sqref="C437" name="Range1_21_1"/>
    <protectedRange sqref="C426 C397 C349 C257 C306 C286" name="Range1_19_1"/>
    <protectedRange sqref="C420 C391 C343 C304 C284 C255 C324" name="Range1_5_1"/>
    <protectedRange sqref="C416" name="Range1_22_1"/>
    <protectedRange sqref="C319 C336 C383 C413 C299 C279" name="Range1_18_1"/>
    <protectedRange sqref="C370 C267" name="Range1_2_1"/>
    <protectedRange sqref="C369 C266" name="Range1_1_1"/>
    <protectedRange sqref="C368 C265" name="Range1_32"/>
    <protectedRange sqref="C360" name="Range1_21_2"/>
    <protectedRange sqref="C317" name="Range1_17_1"/>
    <protectedRange sqref="C297" name="Range1_17_2"/>
    <protectedRange sqref="C435" name="Range1_20_1"/>
  </protectedRanges>
  <mergeCells count="12">
    <mergeCell ref="B329:F329"/>
    <mergeCell ref="B376:F376"/>
    <mergeCell ref="B405:F405"/>
    <mergeCell ref="A249:F249"/>
    <mergeCell ref="B270:F270"/>
    <mergeCell ref="B290:F290"/>
    <mergeCell ref="B310:F310"/>
    <mergeCell ref="A1:F1"/>
    <mergeCell ref="C2:E2"/>
    <mergeCell ref="A7:F7"/>
    <mergeCell ref="A3:F3"/>
    <mergeCell ref="A6:F6"/>
  </mergeCells>
  <printOptions/>
  <pageMargins left="0.7" right="0.7" top="0.75" bottom="0.75" header="0.3" footer="0.3"/>
  <pageSetup horizontalDpi="600" verticalDpi="600" orientation="portrait" paperSize="9" scale="79" r:id="rId1"/>
  <rowBreaks count="5" manualBreakCount="5">
    <brk id="52" max="5" man="1"/>
    <brk id="109" max="5" man="1"/>
    <brk id="219" max="5" man="1"/>
    <brk id="288" max="5" man="1"/>
    <brk id="3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2024-03-08T10:00:55Z</cp:lastPrinted>
  <dcterms:created xsi:type="dcterms:W3CDTF">2024-03-18T10:14:55Z</dcterms:created>
  <dcterms:modified xsi:type="dcterms:W3CDTF">2024-03-18T10:14:58Z</dcterms:modified>
  <cp:category/>
  <cp:version/>
  <cp:contentType/>
  <cp:contentStatus/>
</cp:coreProperties>
</file>