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48" windowWidth="11352" windowHeight="3948" firstSheet="2" activeTab="2"/>
  </bookViews>
  <sheets>
    <sheet name="ne 4razina ver.2" sheetId="1" state="hidden" r:id="rId1"/>
    <sheet name="DA 4razina ver.1" sheetId="2" state="hidden" r:id="rId2"/>
    <sheet name="2.reb.3 razina" sheetId="3" r:id="rId3"/>
    <sheet name="NE A 1 REDOVNA DJELATNOST" sheetId="4" state="hidden" r:id="rId4"/>
    <sheet name="K 1 OVISNOST" sheetId="5" state="hidden" r:id="rId5"/>
    <sheet name="K 2  ZRAK" sheetId="6" state="hidden" r:id="rId6"/>
    <sheet name="NE AKTIVNOSTI provjera 2019" sheetId="7" state="hidden" r:id="rId7"/>
    <sheet name="List1" sheetId="8" r:id="rId8"/>
  </sheets>
  <definedNames>
    <definedName name="_xlnm.Print_Area" localSheetId="2">'2.reb.3 razina'!$A$1:$M$130</definedName>
    <definedName name="_xlnm.Print_Area" localSheetId="0">'ne 4razina ver.2'!$A$1:$M$127</definedName>
    <definedName name="_xlnm.Print_Area" localSheetId="3">'NE A 1 REDOVNA DJELATNOST'!$A$1:$Q$164</definedName>
  </definedNames>
  <calcPr fullCalcOnLoad="1"/>
</workbook>
</file>

<file path=xl/sharedStrings.xml><?xml version="1.0" encoding="utf-8"?>
<sst xmlns="http://schemas.openxmlformats.org/spreadsheetml/2006/main" count="1101" uniqueCount="167">
  <si>
    <t>PRIHODI PO POSEBNIM PROPISIMA</t>
  </si>
  <si>
    <t>PRIHODI OD PRODAJE NEFINANCIJSKE IMOVINE</t>
  </si>
  <si>
    <t>RASHODI ZA ZAPOSLENE PLAĆE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</si>
  <si>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</si>
  <si>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</si>
  <si>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</si>
  <si>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</si>
  <si>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</si>
  <si>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</si>
  <si>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 xml:space="preserve">Konto </t>
  </si>
  <si>
    <t xml:space="preserve">Prihodi od kamata na depozite              </t>
  </si>
  <si>
    <t>Prihodi od kamata na depozite po viđenju</t>
  </si>
  <si>
    <t>Prihodi od zateznih kamata</t>
  </si>
  <si>
    <t>Prihodi od participacije</t>
  </si>
  <si>
    <t>Prihodi od dopunskog zdrav. os.</t>
  </si>
  <si>
    <t>Prihodi za fin.rashoda poslovanja DEC</t>
  </si>
  <si>
    <t>Prihodi od prodaje stan. na kojima postoji stan.pravo</t>
  </si>
  <si>
    <t>Prihodi od prodaje prijevoznih sredstava</t>
  </si>
  <si>
    <t>OPIS</t>
  </si>
  <si>
    <t>Bruto plaće – redovan rad</t>
  </si>
  <si>
    <t>Bruto plaće - prekovremeni rad</t>
  </si>
  <si>
    <t xml:space="preserve">Doprinos za zdravstveno osiguranje </t>
  </si>
  <si>
    <t>Doprinosi za zapošljavanje</t>
  </si>
  <si>
    <t>Troškovi službenih putovanja</t>
  </si>
  <si>
    <t xml:space="preserve">Naknada za prijevoz na pos.i odvojeni život </t>
  </si>
  <si>
    <t>Stručno usavršavanje zaposlenika</t>
  </si>
  <si>
    <t>Materijal za redovnu djelatnost</t>
  </si>
  <si>
    <t xml:space="preserve">Energija </t>
  </si>
  <si>
    <t>Materijal za tekuće i invest. održa</t>
  </si>
  <si>
    <t>Sitni  inventar</t>
  </si>
  <si>
    <t>Telefon,  poštarina i cestarina</t>
  </si>
  <si>
    <t>Usluge tekućeg i inv. održavanja</t>
  </si>
  <si>
    <t>Usluge informiranja, promidžbe</t>
  </si>
  <si>
    <t>Komunalne usluge (voda,grijanje,smeće)</t>
  </si>
  <si>
    <t>Zdravstvene i veterinarske usluge</t>
  </si>
  <si>
    <t>Intelektualne i osobne usluge</t>
  </si>
  <si>
    <t>Naknade čl. Upravnog vijeća</t>
  </si>
  <si>
    <t>Premije osiguranja</t>
  </si>
  <si>
    <t>Reprezentacija</t>
  </si>
  <si>
    <t>Članarina</t>
  </si>
  <si>
    <t>Usluge platnog prometa i bankarske usl.</t>
  </si>
  <si>
    <t>Ostali financijski rashodi</t>
  </si>
  <si>
    <t>Računalni programi</t>
  </si>
  <si>
    <t>Računalna oprema i namještaj</t>
  </si>
  <si>
    <t>komunikacijska oprema</t>
  </si>
  <si>
    <t>Ostala oprema za održavanje i zaštitu</t>
  </si>
  <si>
    <t>Medicinska i laboratorijska oprema</t>
  </si>
  <si>
    <t>Instrumenti i uređaji</t>
  </si>
  <si>
    <t>Ostala oprema</t>
  </si>
  <si>
    <t>Prijevozna sredstva</t>
  </si>
  <si>
    <t>Preneseni višak prihoda iz prethodnih godina</t>
  </si>
  <si>
    <t>Licence za programe</t>
  </si>
  <si>
    <t>zdravstveni objekti</t>
  </si>
  <si>
    <t>Zakupnine i licence</t>
  </si>
  <si>
    <t>UKUPNO PLANIRANI PRIHODI</t>
  </si>
  <si>
    <t xml:space="preserve">Prihodi od pružanja usluga </t>
  </si>
  <si>
    <t>kazne, penali i naknade šteta</t>
  </si>
  <si>
    <t>Plan za 2011. godinu</t>
  </si>
  <si>
    <t>smanjenje</t>
  </si>
  <si>
    <t xml:space="preserve">povećanje </t>
  </si>
  <si>
    <t>29.06.2011.</t>
  </si>
  <si>
    <t>Pristojbe i naknade</t>
  </si>
  <si>
    <t>Prihodi od prodanih proizvoda</t>
  </si>
  <si>
    <t>HTZ</t>
  </si>
  <si>
    <t>ceste</t>
  </si>
  <si>
    <t>UKUPNI PRIHODI</t>
  </si>
  <si>
    <t>6+7</t>
  </si>
  <si>
    <t>1. rebalans plana 2013.</t>
  </si>
  <si>
    <t>OSTALI NESPOMENUTI RASHODI POSLOVANJA</t>
  </si>
  <si>
    <t>FINANCIJSKI, IZVANREDNI I OSTALI  RASHODI</t>
  </si>
  <si>
    <t>UKUPNI RASHODI</t>
  </si>
  <si>
    <t>PLAĆE</t>
  </si>
  <si>
    <t>DOPRINOSI NA PLAĆE</t>
  </si>
  <si>
    <t>RASHODI POSLOVANJA</t>
  </si>
  <si>
    <t>RASHODI ZA NABAVU NEPROIZVEDENE IMOVINE</t>
  </si>
  <si>
    <t>RASHODI ZA DODATNA ULAGANJA NA NEFIN. IMOV.</t>
  </si>
  <si>
    <t>3+4</t>
  </si>
  <si>
    <t>Ostali rashodi (PDV na otpisana potraživanja,organizacija skupova…)</t>
  </si>
  <si>
    <t xml:space="preserve">građevinski  objekti </t>
  </si>
  <si>
    <t>ostali prihodi</t>
  </si>
  <si>
    <t>OSTALI RASHODI</t>
  </si>
  <si>
    <t>Kazne penali i naknade šteta</t>
  </si>
  <si>
    <t>naknade tr.osobama izvan radnog odnosa</t>
  </si>
  <si>
    <t>naknade ostalih troškova</t>
  </si>
  <si>
    <t>postrojenja i oprema</t>
  </si>
  <si>
    <t>Prijevozna sredstva u cestov.prom.</t>
  </si>
  <si>
    <t>nematerijalna proiz.imovina</t>
  </si>
  <si>
    <t>hep,vodovod, plin ,kanalizacija-priključ.</t>
  </si>
  <si>
    <t>tekuće donacije</t>
  </si>
  <si>
    <t>ostale tekuće donacije u naravi</t>
  </si>
  <si>
    <t>kapitalne donacije</t>
  </si>
  <si>
    <t>pomoći iz proračuna</t>
  </si>
  <si>
    <t>Bruto plaće posebni uvjeti rada</t>
  </si>
  <si>
    <t>ZAVOD ZA JAVNO ZDRAVSTVO BRODSKO POSAVSKE ŽUPANIJE</t>
  </si>
  <si>
    <t>PRIHODI OD FINANCIJSKE IM.</t>
  </si>
  <si>
    <t>Uredski mat. i ostali mat.za redov.poslov.</t>
  </si>
  <si>
    <t>RASHODI ZA NABAVU PROIZ. DUGOTRAJNE IMOVINE</t>
  </si>
  <si>
    <t>kapit.donacije neprofitnim organiz.</t>
  </si>
  <si>
    <t xml:space="preserve">Ostale usluge (grafičke, registracija vozila, periodični pregledi, HRT pret.   </t>
  </si>
  <si>
    <t>Dodatna ulaganja na prijevoznim sred</t>
  </si>
  <si>
    <t xml:space="preserve">Prihodi  od HZZOna temelju ugov. obveza </t>
  </si>
  <si>
    <t>Prihodi iz nadležnog proračuna</t>
  </si>
  <si>
    <t>pomoći iz inoz.i subjekata unutar općeg proračuna</t>
  </si>
  <si>
    <t>Prihodi od imovine</t>
  </si>
  <si>
    <t>Prihodi od upravnih i administ.pristojbi</t>
  </si>
  <si>
    <t>Prih.od prodaje proiz.pruženih usluga..</t>
  </si>
  <si>
    <t>Prih.iz nadležnog proračuna i HZZO</t>
  </si>
  <si>
    <t>PRIHODI OD PRODAJE PROIZVODA,TE PRUŽENIH USLUGA</t>
  </si>
  <si>
    <t>ostali prihodi (kazne- štete…)</t>
  </si>
  <si>
    <t>OSTALI FINANCIJSKI RASHODI</t>
  </si>
  <si>
    <t>Prihodi za fin.rashoda poslovanja Županija-ovisnost</t>
  </si>
  <si>
    <t>Prihodi na temelju ugov. obveza sa HZZO</t>
  </si>
  <si>
    <t>PROJEKT IZRADE "STUDIJE" EKOLOŠKIH ČIMBENIKA NA ZDRAVLJE LJUDI</t>
  </si>
  <si>
    <t>Prihodi za financira. rashoda za nabavu nefinancijske imovine DEC</t>
  </si>
  <si>
    <t>tekuće pomoći iz drž.pror.-ovisnost</t>
  </si>
  <si>
    <t>KAZNE,UPRAVNE MJERE, OSTALI PR.</t>
  </si>
  <si>
    <t>PRIHODI POSLOVANJA</t>
  </si>
  <si>
    <t>PRIHODI OD PRODAJE PROIZVEDENE NEFIN.IMOVINE</t>
  </si>
  <si>
    <t>pomoći od izvanproračunskih korisnika</t>
  </si>
  <si>
    <t>pomoći od HZZ (pripravnici)</t>
  </si>
  <si>
    <t>Ažuriranje računalnih baza i ostale računalne usluge</t>
  </si>
  <si>
    <t>DONACIJE OD PRAVNIH OSOBA IZVAN OPĆEG PRORAČUNA</t>
  </si>
  <si>
    <t xml:space="preserve">Tekuće donacije </t>
  </si>
  <si>
    <t>OPĆI PRIHODI</t>
  </si>
  <si>
    <t>pomoći</t>
  </si>
  <si>
    <t>donacije</t>
  </si>
  <si>
    <t>VLASTITI PRIHODI</t>
  </si>
  <si>
    <t>Prihodi za pos. Namjenane</t>
  </si>
  <si>
    <t>Prihodi od prodaje  nefinancijske imovine i nadoknade šteta s osnova osiguranja</t>
  </si>
  <si>
    <t>NEMATERIJALNA IMOVINA</t>
  </si>
  <si>
    <t>PROJEKCIJA  2019</t>
  </si>
  <si>
    <t>Prihodi od šteta,i osiguranja,ostali</t>
  </si>
  <si>
    <t>plan 2018</t>
  </si>
  <si>
    <t xml:space="preserve"> FINANCIJSKI PLAN ZA 2018. GODINU – PRIHODI</t>
  </si>
  <si>
    <t>PLAN 2018</t>
  </si>
  <si>
    <t>naknade zaposlenima ( darovi, pomoći, regres, otpremnina... )</t>
  </si>
  <si>
    <t>????</t>
  </si>
  <si>
    <t>kapitalne pomoći iz držav. pr. Ovis</t>
  </si>
  <si>
    <t>%</t>
  </si>
  <si>
    <t>PROJEKCIJA  2020</t>
  </si>
  <si>
    <t>05.10.2017.</t>
  </si>
  <si>
    <t>iz EU pomoći 6323</t>
  </si>
  <si>
    <t xml:space="preserve"> FINANCIJSKI PLAN ZA 2019. GODINU – PRIHODI</t>
  </si>
  <si>
    <t>PLAN 2019</t>
  </si>
  <si>
    <t>PROJEKCIJA  2021</t>
  </si>
  <si>
    <t>rd</t>
  </si>
  <si>
    <t>provjera</t>
  </si>
  <si>
    <t>PLAN 2019 ukupno</t>
  </si>
  <si>
    <t>PLAN 2019   redovna djelatnost</t>
  </si>
  <si>
    <t>PLAN 2019 ovis</t>
  </si>
  <si>
    <t>PLAN 2019  zrak</t>
  </si>
  <si>
    <r>
      <t xml:space="preserve">ZAVOD ZA JAVNO ZDRAVSTVO BRODSKO POSAVSKE ŽUPANIJE </t>
    </r>
    <r>
      <rPr>
        <b/>
        <sz val="10"/>
        <rFont val="Arial"/>
        <family val="2"/>
      </rPr>
      <t>PROJEKT PREVENCIJE OVISNOSTI K 1</t>
    </r>
  </si>
  <si>
    <r>
      <t xml:space="preserve">ZAVOD ZA JAVNO ZDRAVSTVO BRODSKO POSAVSKE ŽUPANIJE </t>
    </r>
    <r>
      <rPr>
        <b/>
        <sz val="10"/>
        <rFont val="Arial"/>
        <family val="2"/>
      </rPr>
      <t>Projekt izrade studije ekoloških čimbenika na zdravlje ljudi K 2</t>
    </r>
  </si>
  <si>
    <t xml:space="preserve"> FINANCIJSKI PLAN ZA 2020. GODINU – PRIHODI</t>
  </si>
  <si>
    <t>plan 2020</t>
  </si>
  <si>
    <t>PROJEKCIJA  2022</t>
  </si>
  <si>
    <t>25.09.2019.</t>
  </si>
  <si>
    <t>prodaja opreme</t>
  </si>
  <si>
    <t>01.10.2019.</t>
  </si>
  <si>
    <t>PLAN 2020</t>
  </si>
  <si>
    <t>02.10.2019.</t>
  </si>
  <si>
    <t>NASTAVNI ZAVOD ZA JAVNO ZDRAVSTVO BRODSKO POSAVSKE ŽUPANIJE</t>
  </si>
  <si>
    <t>pomoći temeljem prijenosa EU sredstava</t>
  </si>
  <si>
    <t>Tekuće pomoći temeljem prijenosaEU sredstava</t>
  </si>
  <si>
    <t>12.06.2020.</t>
  </si>
  <si>
    <t>2.R. FINANCIJSKOG PLANA ZA 2020. GODINU RASHODI</t>
  </si>
  <si>
    <t>2.R. FINANCIJSKOG PLANA ZA 2020. GODINU – PRIHODI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</si>
</sst>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_-* #,##0.0\ _k_n_-;\-* #,##0.0\ _k_n_-;_-* &quot;-&quot;??\ _k_n_-;_-@_-"/>
    <numFmt numFmtId="168" formatCode="_-* #,##0\ _k_n_-;\-* #,##0\ _k_n_-;_-* &quot;-&quot;??\ _k_n_-;_-@_-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#,##0_ ;\-#,##0\ "/>
    <numFmt numFmtId="184" formatCode="#,##0.0"/>
    <numFmt numFmtId="185" formatCode="#,##0.000"/>
    <numFmt numFmtId="186" formatCode="_-* #,##0.00_-;\-* #,##0.00_-;_-* &quot;-&quot;??_-;_-@_-"/>
    <numFmt numFmtId="187" formatCode="#,##0.0000"/>
  </numFmts>
  <fonts count="6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3" fontId="0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9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3" fontId="0" fillId="0" borderId="10" xfId="62" applyNumberFormat="1" applyFont="1" applyFill="1" applyBorder="1" applyAlignment="1">
      <alignment/>
    </xf>
    <xf numFmtId="3" fontId="5" fillId="0" borderId="10" xfId="62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 horizontal="right" wrapText="1"/>
    </xf>
    <xf numFmtId="3" fontId="60" fillId="0" borderId="10" xfId="0" applyNumberFormat="1" applyFont="1" applyFill="1" applyBorder="1" applyAlignment="1">
      <alignment horizontal="right" vertical="center" wrapText="1"/>
    </xf>
    <xf numFmtId="3" fontId="0" fillId="0" borderId="10" xfId="62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3" fontId="0" fillId="0" borderId="12" xfId="62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12" xfId="62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horizontal="right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0" fillId="0" borderId="33" xfId="62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62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3" fontId="0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0" fillId="0" borderId="10" xfId="62" applyNumberFormat="1" applyFont="1" applyFill="1" applyBorder="1" applyAlignment="1">
      <alignment horizontal="right" vertical="center"/>
    </xf>
    <xf numFmtId="3" fontId="5" fillId="0" borderId="10" xfId="6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60" fillId="0" borderId="10" xfId="62" applyNumberFormat="1" applyFont="1" applyFill="1" applyBorder="1" applyAlignment="1">
      <alignment horizontal="right"/>
    </xf>
    <xf numFmtId="3" fontId="0" fillId="0" borderId="10" xfId="62" applyNumberFormat="1" applyFont="1" applyFill="1" applyBorder="1" applyAlignment="1">
      <alignment/>
    </xf>
    <xf numFmtId="3" fontId="60" fillId="0" borderId="10" xfId="62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61" fillId="0" borderId="10" xfId="62" applyNumberFormat="1" applyFont="1" applyFill="1" applyBorder="1" applyAlignment="1">
      <alignment horizontal="right"/>
    </xf>
    <xf numFmtId="3" fontId="0" fillId="33" borderId="10" xfId="62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wrapText="1"/>
    </xf>
    <xf numFmtId="3" fontId="61" fillId="33" borderId="10" xfId="62" applyNumberFormat="1" applyFont="1" applyFill="1" applyBorder="1" applyAlignment="1">
      <alignment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2" fillId="0" borderId="14" xfId="62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38" xfId="62" applyNumberFormat="1" applyFont="1" applyFill="1" applyBorder="1" applyAlignment="1">
      <alignment horizontal="right"/>
    </xf>
    <xf numFmtId="3" fontId="2" fillId="0" borderId="39" xfId="62" applyNumberFormat="1" applyFont="1" applyFill="1" applyBorder="1" applyAlignment="1">
      <alignment horizontal="right"/>
    </xf>
    <xf numFmtId="3" fontId="1" fillId="0" borderId="14" xfId="62" applyNumberFormat="1" applyFont="1" applyFill="1" applyBorder="1" applyAlignment="1">
      <alignment horizontal="right"/>
    </xf>
    <xf numFmtId="3" fontId="2" fillId="0" borderId="14" xfId="62" applyNumberFormat="1" applyFont="1" applyFill="1" applyBorder="1" applyAlignment="1">
      <alignment/>
    </xf>
    <xf numFmtId="3" fontId="2" fillId="0" borderId="14" xfId="62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2" fillId="0" borderId="14" xfId="0" applyNumberFormat="1" applyFont="1" applyFill="1" applyBorder="1" applyAlignment="1">
      <alignment horizontal="right"/>
    </xf>
    <xf numFmtId="3" fontId="2" fillId="0" borderId="25" xfId="62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 vertical="center"/>
    </xf>
    <xf numFmtId="3" fontId="59" fillId="0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5" fillId="33" borderId="10" xfId="62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60" fillId="33" borderId="10" xfId="0" applyNumberFormat="1" applyFont="1" applyFill="1" applyBorder="1" applyAlignment="1">
      <alignment horizontal="right" wrapText="1"/>
    </xf>
    <xf numFmtId="3" fontId="0" fillId="33" borderId="10" xfId="0" applyNumberFormat="1" applyFont="1" applyFill="1" applyBorder="1" applyAlignment="1">
      <alignment horizontal="right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3" fontId="2" fillId="34" borderId="13" xfId="0" applyNumberFormat="1" applyFont="1" applyFill="1" applyBorder="1" applyAlignment="1">
      <alignment horizontal="right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1" fillId="34" borderId="14" xfId="0" applyNumberFormat="1" applyFont="1" applyFill="1" applyBorder="1" applyAlignment="1">
      <alignment horizontal="righ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3" fontId="2" fillId="34" borderId="14" xfId="0" applyNumberFormat="1" applyFont="1" applyFill="1" applyBorder="1" applyAlignment="1">
      <alignment horizontal="right" vertical="center"/>
    </xf>
    <xf numFmtId="3" fontId="1" fillId="34" borderId="14" xfId="62" applyNumberFormat="1" applyFont="1" applyFill="1" applyBorder="1" applyAlignment="1">
      <alignment horizontal="right"/>
    </xf>
    <xf numFmtId="3" fontId="1" fillId="34" borderId="14" xfId="0" applyNumberFormat="1" applyFont="1" applyFill="1" applyBorder="1" applyAlignment="1">
      <alignment horizontal="right"/>
    </xf>
    <xf numFmtId="3" fontId="2" fillId="34" borderId="40" xfId="0" applyNumberFormat="1" applyFont="1" applyFill="1" applyBorder="1" applyAlignment="1">
      <alignment horizontal="right" vertical="center"/>
    </xf>
    <xf numFmtId="3" fontId="2" fillId="34" borderId="14" xfId="62" applyNumberFormat="1" applyFont="1" applyFill="1" applyBorder="1" applyAlignment="1">
      <alignment horizontal="right"/>
    </xf>
    <xf numFmtId="3" fontId="2" fillId="34" borderId="14" xfId="62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3" fontId="5" fillId="34" borderId="10" xfId="0" applyNumberFormat="1" applyFont="1" applyFill="1" applyBorder="1" applyAlignment="1">
      <alignment vertical="center" wrapText="1"/>
    </xf>
    <xf numFmtId="3" fontId="5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vertical="center"/>
    </xf>
    <xf numFmtId="3" fontId="5" fillId="34" borderId="10" xfId="62" applyNumberFormat="1" applyFont="1" applyFill="1" applyBorder="1" applyAlignment="1">
      <alignment vertical="center"/>
    </xf>
    <xf numFmtId="3" fontId="0" fillId="34" borderId="10" xfId="62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 vertical="center" wrapText="1"/>
    </xf>
    <xf numFmtId="3" fontId="5" fillId="34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14" xfId="0" applyNumberFormat="1" applyFont="1" applyFill="1" applyBorder="1" applyAlignment="1">
      <alignment horizontal="right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 vertical="center"/>
    </xf>
    <xf numFmtId="4" fontId="5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0" borderId="14" xfId="0" applyNumberFormat="1" applyFont="1" applyBorder="1" applyAlignment="1">
      <alignment/>
    </xf>
    <xf numFmtId="3" fontId="6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61" fillId="0" borderId="14" xfId="0" applyNumberFormat="1" applyFont="1" applyFill="1" applyBorder="1" applyAlignment="1">
      <alignment horizontal="right"/>
    </xf>
    <xf numFmtId="3" fontId="63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3" fontId="2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1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 horizontal="right" vertical="center" wrapText="1"/>
    </xf>
    <xf numFmtId="3" fontId="59" fillId="35" borderId="12" xfId="0" applyNumberFormat="1" applyFont="1" applyFill="1" applyBorder="1" applyAlignment="1">
      <alignment/>
    </xf>
    <xf numFmtId="3" fontId="1" fillId="35" borderId="13" xfId="0" applyNumberFormat="1" applyFont="1" applyFill="1" applyBorder="1" applyAlignment="1">
      <alignment horizontal="right" vertical="center" wrapText="1"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35" borderId="14" xfId="62" applyNumberFormat="1" applyFont="1" applyFill="1" applyBorder="1" applyAlignment="1">
      <alignment horizontal="right"/>
    </xf>
    <xf numFmtId="3" fontId="2" fillId="35" borderId="14" xfId="0" applyNumberFormat="1" applyFont="1" applyFill="1" applyBorder="1" applyAlignment="1">
      <alignment vertical="center" wrapText="1"/>
    </xf>
    <xf numFmtId="3" fontId="2" fillId="35" borderId="14" xfId="0" applyNumberFormat="1" applyFon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 horizontal="right" vertical="center"/>
    </xf>
    <xf numFmtId="3" fontId="2" fillId="35" borderId="14" xfId="0" applyNumberFormat="1" applyFont="1" applyFill="1" applyBorder="1" applyAlignment="1">
      <alignment horizontal="right" vertical="center"/>
    </xf>
    <xf numFmtId="3" fontId="2" fillId="35" borderId="38" xfId="62" applyNumberFormat="1" applyFont="1" applyFill="1" applyBorder="1" applyAlignment="1">
      <alignment horizontal="right"/>
    </xf>
    <xf numFmtId="3" fontId="2" fillId="35" borderId="39" xfId="62" applyNumberFormat="1" applyFont="1" applyFill="1" applyBorder="1" applyAlignment="1">
      <alignment horizontal="right"/>
    </xf>
    <xf numFmtId="3" fontId="1" fillId="35" borderId="14" xfId="62" applyNumberFormat="1" applyFont="1" applyFill="1" applyBorder="1" applyAlignment="1">
      <alignment horizontal="right"/>
    </xf>
    <xf numFmtId="3" fontId="2" fillId="35" borderId="14" xfId="62" applyNumberFormat="1" applyFont="1" applyFill="1" applyBorder="1" applyAlignment="1">
      <alignment/>
    </xf>
    <xf numFmtId="3" fontId="2" fillId="35" borderId="14" xfId="62" applyNumberFormat="1" applyFont="1" applyFill="1" applyBorder="1" applyAlignment="1">
      <alignment horizontal="right" vertical="center"/>
    </xf>
    <xf numFmtId="3" fontId="2" fillId="35" borderId="14" xfId="0" applyNumberFormat="1" applyFont="1" applyFill="1" applyBorder="1" applyAlignment="1">
      <alignment/>
    </xf>
    <xf numFmtId="3" fontId="1" fillId="35" borderId="14" xfId="0" applyNumberFormat="1" applyFont="1" applyFill="1" applyBorder="1" applyAlignment="1">
      <alignment horizontal="right"/>
    </xf>
    <xf numFmtId="3" fontId="2" fillId="35" borderId="14" xfId="0" applyNumberFormat="1" applyFont="1" applyFill="1" applyBorder="1" applyAlignment="1">
      <alignment horizontal="right"/>
    </xf>
    <xf numFmtId="3" fontId="2" fillId="35" borderId="25" xfId="62" applyNumberFormat="1" applyFont="1" applyFill="1" applyBorder="1" applyAlignment="1">
      <alignment horizontal="right"/>
    </xf>
    <xf numFmtId="3" fontId="2" fillId="35" borderId="4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Alignment="1">
      <alignment/>
    </xf>
    <xf numFmtId="3" fontId="2" fillId="35" borderId="14" xfId="0" applyNumberFormat="1" applyFont="1" applyFill="1" applyBorder="1" applyAlignment="1">
      <alignment/>
    </xf>
    <xf numFmtId="3" fontId="2" fillId="35" borderId="14" xfId="62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59" fillId="35" borderId="12" xfId="0" applyNumberFormat="1" applyFont="1" applyFill="1" applyBorder="1" applyAlignment="1">
      <alignment/>
    </xf>
    <xf numFmtId="3" fontId="2" fillId="35" borderId="0" xfId="0" applyNumberFormat="1" applyFont="1" applyFill="1" applyAlignment="1">
      <alignment wrapText="1"/>
    </xf>
    <xf numFmtId="0" fontId="0" fillId="35" borderId="0" xfId="0" applyFont="1" applyFill="1" applyAlignment="1">
      <alignment wrapText="1"/>
    </xf>
    <xf numFmtId="3" fontId="0" fillId="35" borderId="0" xfId="0" applyNumberFormat="1" applyFont="1" applyFill="1" applyAlignment="1">
      <alignment wrapText="1"/>
    </xf>
    <xf numFmtId="3" fontId="5" fillId="35" borderId="10" xfId="0" applyNumberFormat="1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vertical="center"/>
    </xf>
    <xf numFmtId="3" fontId="60" fillId="35" borderId="10" xfId="62" applyNumberFormat="1" applyFont="1" applyFill="1" applyBorder="1" applyAlignment="1">
      <alignment horizontal="right"/>
    </xf>
    <xf numFmtId="3" fontId="0" fillId="35" borderId="10" xfId="62" applyNumberFormat="1" applyFont="1" applyFill="1" applyBorder="1" applyAlignment="1">
      <alignment/>
    </xf>
    <xf numFmtId="3" fontId="5" fillId="35" borderId="10" xfId="62" applyNumberFormat="1" applyFont="1" applyFill="1" applyBorder="1" applyAlignment="1">
      <alignment vertical="center"/>
    </xf>
    <xf numFmtId="3" fontId="0" fillId="35" borderId="10" xfId="62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/>
    </xf>
    <xf numFmtId="3" fontId="60" fillId="35" borderId="10" xfId="0" applyNumberFormat="1" applyFont="1" applyFill="1" applyBorder="1" applyAlignment="1">
      <alignment horizontal="right" wrapText="1"/>
    </xf>
    <xf numFmtId="3" fontId="0" fillId="35" borderId="10" xfId="62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horizontal="right" vertical="center" wrapText="1"/>
    </xf>
    <xf numFmtId="3" fontId="60" fillId="35" borderId="10" xfId="0" applyNumberFormat="1" applyFont="1" applyFill="1" applyBorder="1" applyAlignment="1">
      <alignment horizontal="right" vertical="center" wrapText="1"/>
    </xf>
    <xf numFmtId="3" fontId="0" fillId="35" borderId="10" xfId="0" applyNumberFormat="1" applyFont="1" applyFill="1" applyBorder="1" applyAlignment="1">
      <alignment horizontal="right" wrapText="1"/>
    </xf>
    <xf numFmtId="3" fontId="60" fillId="35" borderId="10" xfId="62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3" fontId="0" fillId="35" borderId="10" xfId="62" applyNumberFormat="1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vertical="center" wrapText="1"/>
    </xf>
    <xf numFmtId="3" fontId="61" fillId="35" borderId="10" xfId="62" applyNumberFormat="1" applyFont="1" applyFill="1" applyBorder="1" applyAlignment="1">
      <alignment horizontal="right"/>
    </xf>
    <xf numFmtId="3" fontId="5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4" fontId="0" fillId="35" borderId="41" xfId="0" applyNumberFormat="1" applyFill="1" applyBorder="1" applyAlignment="1">
      <alignment/>
    </xf>
    <xf numFmtId="4" fontId="39" fillId="35" borderId="41" xfId="0" applyNumberFormat="1" applyFont="1" applyFill="1" applyBorder="1" applyAlignment="1">
      <alignment/>
    </xf>
    <xf numFmtId="4" fontId="0" fillId="0" borderId="41" xfId="0" applyNumberFormat="1" applyBorder="1" applyAlignment="1">
      <alignment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0" fillId="33" borderId="0" xfId="0" applyNumberFormat="1" applyFont="1" applyFill="1" applyAlignment="1">
      <alignment horizontal="right" vertical="center" wrapText="1"/>
    </xf>
    <xf numFmtId="3" fontId="2" fillId="35" borderId="42" xfId="51" applyNumberFormat="1" applyFont="1" applyFill="1" applyBorder="1" applyAlignment="1">
      <alignment horizontal="right" vertical="center"/>
      <protection/>
    </xf>
    <xf numFmtId="3" fontId="0" fillId="35" borderId="10" xfId="62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 horizontal="right" vertical="center" wrapText="1"/>
    </xf>
    <xf numFmtId="3" fontId="0" fillId="35" borderId="14" xfId="0" applyNumberFormat="1" applyFont="1" applyFill="1" applyBorder="1" applyAlignment="1">
      <alignment horizontal="right"/>
    </xf>
    <xf numFmtId="3" fontId="0" fillId="35" borderId="14" xfId="0" applyNumberFormat="1" applyFill="1" applyBorder="1" applyAlignment="1">
      <alignment horizontal="right"/>
    </xf>
    <xf numFmtId="0" fontId="0" fillId="35" borderId="0" xfId="0" applyFill="1" applyAlignment="1">
      <alignment/>
    </xf>
    <xf numFmtId="4" fontId="0" fillId="35" borderId="14" xfId="0" applyNumberFormat="1" applyFill="1" applyBorder="1" applyAlignment="1">
      <alignment/>
    </xf>
    <xf numFmtId="4" fontId="1" fillId="35" borderId="10" xfId="0" applyNumberFormat="1" applyFont="1" applyFill="1" applyBorder="1" applyAlignment="1">
      <alignment horizontal="right" vertical="center" wrapText="1"/>
    </xf>
    <xf numFmtId="4" fontId="1" fillId="35" borderId="14" xfId="0" applyNumberFormat="1" applyFont="1" applyFill="1" applyBorder="1" applyAlignment="1">
      <alignment horizontal="right" vertical="center" wrapText="1"/>
    </xf>
    <xf numFmtId="4" fontId="59" fillId="35" borderId="12" xfId="0" applyNumberFormat="1" applyFont="1" applyFill="1" applyBorder="1" applyAlignment="1">
      <alignment/>
    </xf>
    <xf numFmtId="4" fontId="2" fillId="35" borderId="14" xfId="62" applyNumberFormat="1" applyFont="1" applyFill="1" applyBorder="1" applyAlignment="1">
      <alignment horizontal="right"/>
    </xf>
    <xf numFmtId="4" fontId="2" fillId="35" borderId="14" xfId="0" applyNumberFormat="1" applyFont="1" applyFill="1" applyBorder="1" applyAlignment="1">
      <alignment vertical="center" wrapText="1"/>
    </xf>
    <xf numFmtId="4" fontId="1" fillId="35" borderId="14" xfId="0" applyNumberFormat="1" applyFont="1" applyFill="1" applyBorder="1" applyAlignment="1">
      <alignment horizontal="right" vertical="center"/>
    </xf>
    <xf numFmtId="4" fontId="2" fillId="35" borderId="38" xfId="62" applyNumberFormat="1" applyFont="1" applyFill="1" applyBorder="1" applyAlignment="1">
      <alignment horizontal="right"/>
    </xf>
    <xf numFmtId="4" fontId="2" fillId="35" borderId="39" xfId="62" applyNumberFormat="1" applyFont="1" applyFill="1" applyBorder="1" applyAlignment="1">
      <alignment horizontal="right"/>
    </xf>
    <xf numFmtId="4" fontId="1" fillId="35" borderId="14" xfId="62" applyNumberFormat="1" applyFont="1" applyFill="1" applyBorder="1" applyAlignment="1">
      <alignment horizontal="right"/>
    </xf>
    <xf numFmtId="4" fontId="2" fillId="35" borderId="14" xfId="62" applyNumberFormat="1" applyFont="1" applyFill="1" applyBorder="1" applyAlignment="1">
      <alignment/>
    </xf>
    <xf numFmtId="4" fontId="2" fillId="35" borderId="14" xfId="62" applyNumberFormat="1" applyFont="1" applyFill="1" applyBorder="1" applyAlignment="1">
      <alignment horizontal="right" vertical="center"/>
    </xf>
    <xf numFmtId="4" fontId="2" fillId="35" borderId="14" xfId="0" applyNumberFormat="1" applyFont="1" applyFill="1" applyBorder="1" applyAlignment="1">
      <alignment/>
    </xf>
    <xf numFmtId="4" fontId="1" fillId="35" borderId="14" xfId="0" applyNumberFormat="1" applyFont="1" applyFill="1" applyBorder="1" applyAlignment="1">
      <alignment horizontal="right"/>
    </xf>
    <xf numFmtId="4" fontId="2" fillId="35" borderId="14" xfId="0" applyNumberFormat="1" applyFont="1" applyFill="1" applyBorder="1" applyAlignment="1">
      <alignment horizontal="right"/>
    </xf>
    <xf numFmtId="4" fontId="2" fillId="35" borderId="25" xfId="62" applyNumberFormat="1" applyFont="1" applyFill="1" applyBorder="1" applyAlignment="1">
      <alignment horizontal="right"/>
    </xf>
    <xf numFmtId="4" fontId="2" fillId="35" borderId="14" xfId="0" applyNumberFormat="1" applyFont="1" applyFill="1" applyBorder="1" applyAlignment="1">
      <alignment horizontal="right" vertical="center"/>
    </xf>
    <xf numFmtId="4" fontId="2" fillId="35" borderId="40" xfId="0" applyNumberFormat="1" applyFont="1" applyFill="1" applyBorder="1" applyAlignment="1">
      <alignment horizontal="right" vertical="center"/>
    </xf>
    <xf numFmtId="4" fontId="0" fillId="35" borderId="14" xfId="62" applyNumberFormat="1" applyFont="1" applyFill="1" applyBorder="1" applyAlignment="1">
      <alignment horizontal="right"/>
    </xf>
    <xf numFmtId="4" fontId="2" fillId="0" borderId="0" xfId="0" applyNumberFormat="1" applyFont="1" applyFill="1" applyAlignment="1" applyProtection="1">
      <alignment/>
      <protection locked="0"/>
    </xf>
    <xf numFmtId="4" fontId="1" fillId="35" borderId="13" xfId="0" applyNumberFormat="1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/>
    </xf>
    <xf numFmtId="4" fontId="59" fillId="35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4" borderId="14" xfId="62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4" fontId="1" fillId="0" borderId="14" xfId="62" applyNumberFormat="1" applyFont="1" applyFill="1" applyBorder="1" applyAlignment="1">
      <alignment horizontal="right"/>
    </xf>
    <xf numFmtId="4" fontId="2" fillId="0" borderId="14" xfId="62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/>
    </xf>
    <xf numFmtId="4" fontId="2" fillId="0" borderId="40" xfId="0" applyNumberFormat="1" applyFont="1" applyFill="1" applyBorder="1" applyAlignment="1">
      <alignment horizontal="right" vertical="center"/>
    </xf>
    <xf numFmtId="4" fontId="2" fillId="0" borderId="14" xfId="62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56" fillId="35" borderId="41" xfId="0" applyNumberFormat="1" applyFont="1" applyFill="1" applyBorder="1" applyAlignment="1">
      <alignment/>
    </xf>
    <xf numFmtId="4" fontId="59" fillId="35" borderId="41" xfId="0" applyNumberFormat="1" applyFont="1" applyFill="1" applyBorder="1" applyAlignment="1">
      <alignment horizontal="right" vertical="center" wrapText="1"/>
    </xf>
    <xf numFmtId="4" fontId="39" fillId="0" borderId="41" xfId="0" applyNumberFormat="1" applyFont="1" applyBorder="1" applyAlignment="1">
      <alignment/>
    </xf>
    <xf numFmtId="4" fontId="0" fillId="0" borderId="0" xfId="0" applyNumberFormat="1" applyAlignment="1">
      <alignment/>
    </xf>
    <xf numFmtId="4" fontId="40" fillId="35" borderId="41" xfId="62" applyNumberFormat="1" applyFont="1" applyFill="1" applyBorder="1" applyAlignment="1">
      <alignment/>
    </xf>
    <xf numFmtId="3" fontId="0" fillId="0" borderId="43" xfId="0" applyNumberFormat="1" applyBorder="1" applyAlignment="1" applyProtection="1">
      <alignment/>
      <protection locked="0"/>
    </xf>
    <xf numFmtId="4" fontId="0" fillId="35" borderId="10" xfId="62" applyNumberFormat="1" applyFont="1" applyFill="1" applyBorder="1" applyAlignment="1">
      <alignment/>
    </xf>
    <xf numFmtId="4" fontId="5" fillId="35" borderId="10" xfId="62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4" fontId="0" fillId="0" borderId="0" xfId="0" applyNumberFormat="1" applyFill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3" fontId="62" fillId="0" borderId="0" xfId="0" applyNumberFormat="1" applyFont="1" applyFill="1" applyAlignment="1">
      <alignment wrapText="1"/>
    </xf>
    <xf numFmtId="3" fontId="62" fillId="0" borderId="14" xfId="0" applyNumberFormat="1" applyFont="1" applyFill="1" applyBorder="1" applyAlignment="1">
      <alignment horizontal="right" wrapText="1"/>
    </xf>
    <xf numFmtId="3" fontId="62" fillId="0" borderId="14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4" fontId="0" fillId="35" borderId="41" xfId="0" applyNumberFormat="1" applyFont="1" applyFill="1" applyBorder="1" applyAlignment="1">
      <alignment/>
    </xf>
    <xf numFmtId="3" fontId="59" fillId="35" borderId="4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35" borderId="41" xfId="0" applyNumberFormat="1" applyFill="1" applyBorder="1" applyAlignment="1">
      <alignment/>
    </xf>
    <xf numFmtId="3" fontId="0" fillId="0" borderId="41" xfId="0" applyNumberFormat="1" applyBorder="1" applyAlignment="1">
      <alignment/>
    </xf>
    <xf numFmtId="3" fontId="39" fillId="0" borderId="41" xfId="0" applyNumberFormat="1" applyFont="1" applyBorder="1" applyAlignment="1">
      <alignment/>
    </xf>
    <xf numFmtId="3" fontId="0" fillId="0" borderId="0" xfId="0" applyNumberFormat="1" applyAlignment="1">
      <alignment/>
    </xf>
    <xf numFmtId="3" fontId="40" fillId="35" borderId="41" xfId="62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25" xfId="0" applyNumberFormat="1" applyFont="1" applyBorder="1" applyAlignment="1">
      <alignment/>
    </xf>
    <xf numFmtId="4" fontId="2" fillId="35" borderId="1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4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1" fillId="33" borderId="14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38" xfId="62" applyNumberFormat="1" applyFont="1" applyFill="1" applyBorder="1" applyAlignment="1">
      <alignment horizontal="right"/>
    </xf>
    <xf numFmtId="4" fontId="2" fillId="33" borderId="39" xfId="62" applyNumberFormat="1" applyFont="1" applyFill="1" applyBorder="1" applyAlignment="1">
      <alignment horizontal="right"/>
    </xf>
    <xf numFmtId="4" fontId="1" fillId="33" borderId="14" xfId="62" applyNumberFormat="1" applyFont="1" applyFill="1" applyBorder="1" applyAlignment="1">
      <alignment horizontal="right"/>
    </xf>
    <xf numFmtId="4" fontId="2" fillId="33" borderId="14" xfId="62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 horizontal="right"/>
    </xf>
    <xf numFmtId="4" fontId="2" fillId="33" borderId="40" xfId="0" applyNumberFormat="1" applyFont="1" applyFill="1" applyBorder="1" applyAlignment="1">
      <alignment horizontal="right" vertical="center"/>
    </xf>
    <xf numFmtId="4" fontId="0" fillId="33" borderId="14" xfId="62" applyNumberFormat="1" applyFont="1" applyFill="1" applyBorder="1" applyAlignment="1">
      <alignment horizontal="right"/>
    </xf>
    <xf numFmtId="4" fontId="2" fillId="33" borderId="14" xfId="62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 wrapText="1"/>
    </xf>
    <xf numFmtId="3" fontId="5" fillId="33" borderId="10" xfId="0" applyNumberFormat="1" applyFont="1" applyFill="1" applyBorder="1" applyAlignment="1">
      <alignment vertical="center" wrapText="1"/>
    </xf>
    <xf numFmtId="3" fontId="60" fillId="33" borderId="10" xfId="62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3" fontId="61" fillId="35" borderId="10" xfId="62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3" fontId="0" fillId="33" borderId="25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3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3" fontId="61" fillId="0" borderId="10" xfId="62" applyNumberFormat="1" applyFont="1" applyFill="1" applyBorder="1" applyAlignment="1">
      <alignment vertical="center"/>
    </xf>
    <xf numFmtId="3" fontId="61" fillId="35" borderId="10" xfId="62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35" borderId="14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4" fontId="5" fillId="0" borderId="14" xfId="0" applyNumberFormat="1" applyFont="1" applyFill="1" applyBorder="1" applyAlignment="1">
      <alignment horizontal="center" vertical="center" wrapText="1"/>
    </xf>
    <xf numFmtId="3" fontId="0" fillId="35" borderId="25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zoomScale="107" zoomScaleNormal="107" zoomScaleSheetLayoutView="100" workbookViewId="0" topLeftCell="B104">
      <selection activeCell="I122" sqref="I122"/>
    </sheetView>
  </sheetViews>
  <sheetFormatPr defaultColWidth="9.140625" defaultRowHeight="12.75"/>
  <cols>
    <col min="1" max="1" width="7.28125" style="1" customWidth="1"/>
    <col min="2" max="2" width="27.57421875" style="138" customWidth="1"/>
    <col min="3" max="3" width="16.00390625" style="4" hidden="1" customWidth="1"/>
    <col min="4" max="4" width="16.00390625" style="139" hidden="1" customWidth="1"/>
    <col min="5" max="5" width="16.00390625" style="140" hidden="1" customWidth="1"/>
    <col min="6" max="6" width="11.421875" style="1" hidden="1" customWidth="1"/>
    <col min="7" max="7" width="12.7109375" style="9" customWidth="1"/>
    <col min="8" max="8" width="9.7109375" style="1" customWidth="1"/>
    <col min="9" max="9" width="12.421875" style="180" customWidth="1"/>
    <col min="10" max="10" width="13.140625" style="9" customWidth="1"/>
    <col min="11" max="11" width="11.8515625" style="34" customWidth="1"/>
    <col min="12" max="12" width="11.140625" style="4" customWidth="1"/>
    <col min="13" max="13" width="12.8515625" style="4" customWidth="1"/>
    <col min="14" max="14" width="10.8515625" style="8" customWidth="1"/>
    <col min="15" max="15" width="17.8515625" style="4" customWidth="1"/>
    <col min="16" max="16" width="13.140625" style="4" customWidth="1"/>
    <col min="17" max="19" width="8.8515625" style="4" hidden="1" customWidth="1"/>
    <col min="20" max="20" width="13.00390625" style="4" hidden="1" customWidth="1"/>
    <col min="21" max="21" width="12.8515625" style="203" hidden="1" customWidth="1"/>
    <col min="22" max="22" width="10.57421875" style="4" bestFit="1" customWidth="1"/>
    <col min="23" max="16384" width="8.8515625" style="4" customWidth="1"/>
  </cols>
  <sheetData>
    <row r="1" s="427" customFormat="1" ht="12.75">
      <c r="A1" s="427" t="s">
        <v>93</v>
      </c>
    </row>
    <row r="2" spans="2:13" ht="13.5">
      <c r="B2" s="36" t="s">
        <v>133</v>
      </c>
      <c r="C2" s="3"/>
      <c r="D2" s="5"/>
      <c r="E2" s="2" t="s">
        <v>60</v>
      </c>
      <c r="F2" s="3"/>
      <c r="G2" s="147"/>
      <c r="K2" s="9"/>
      <c r="L2" s="1"/>
      <c r="M2" s="10" t="s">
        <v>140</v>
      </c>
    </row>
    <row r="3" spans="2:13" ht="6" customHeight="1" thickBot="1">
      <c r="B3" s="37"/>
      <c r="C3" s="3"/>
      <c r="D3" s="5"/>
      <c r="E3" s="2"/>
      <c r="F3" s="3"/>
      <c r="G3" s="147"/>
      <c r="K3" s="9"/>
      <c r="L3" s="1"/>
      <c r="M3" s="1"/>
    </row>
    <row r="4" spans="1:21" s="43" customFormat="1" ht="88.5" customHeight="1" thickBot="1">
      <c r="A4" s="38" t="s">
        <v>9</v>
      </c>
      <c r="B4" s="39" t="s">
        <v>18</v>
      </c>
      <c r="C4" s="11" t="s">
        <v>57</v>
      </c>
      <c r="D4" s="11" t="s">
        <v>59</v>
      </c>
      <c r="E4" s="40" t="s">
        <v>58</v>
      </c>
      <c r="F4" s="11" t="s">
        <v>67</v>
      </c>
      <c r="G4" s="40" t="s">
        <v>132</v>
      </c>
      <c r="H4" s="12" t="s">
        <v>123</v>
      </c>
      <c r="I4" s="181" t="s">
        <v>126</v>
      </c>
      <c r="J4" s="13" t="s">
        <v>127</v>
      </c>
      <c r="K4" s="13" t="s">
        <v>124</v>
      </c>
      <c r="L4" s="14" t="s">
        <v>125</v>
      </c>
      <c r="M4" s="15" t="s">
        <v>128</v>
      </c>
      <c r="N4" s="41"/>
      <c r="O4" s="42" t="s">
        <v>130</v>
      </c>
      <c r="P4" s="42" t="s">
        <v>139</v>
      </c>
      <c r="U4" s="205" t="s">
        <v>138</v>
      </c>
    </row>
    <row r="5" spans="1:21" s="43" customFormat="1" ht="18.75" customHeight="1" thickBot="1">
      <c r="A5" s="38">
        <v>6</v>
      </c>
      <c r="B5" s="39" t="s">
        <v>116</v>
      </c>
      <c r="C5" s="11"/>
      <c r="D5" s="11"/>
      <c r="E5" s="40"/>
      <c r="F5" s="11"/>
      <c r="G5" s="16">
        <f aca="true" t="shared" si="0" ref="G5:M5">G6+G13+G18+G23+G29+G36</f>
        <v>14730972</v>
      </c>
      <c r="H5" s="16">
        <f t="shared" si="0"/>
        <v>218390</v>
      </c>
      <c r="I5" s="182">
        <f t="shared" si="0"/>
        <v>5908942</v>
      </c>
      <c r="J5" s="16">
        <f t="shared" si="0"/>
        <v>8149273</v>
      </c>
      <c r="K5" s="16">
        <f t="shared" si="0"/>
        <v>426367</v>
      </c>
      <c r="L5" s="16">
        <f t="shared" si="0"/>
        <v>0</v>
      </c>
      <c r="M5" s="16">
        <f t="shared" si="0"/>
        <v>28000</v>
      </c>
      <c r="N5" s="150">
        <f aca="true" t="shared" si="1" ref="N5:N45">G5-H5-I5-J5-K5-L5-M5</f>
        <v>0</v>
      </c>
      <c r="O5" s="20">
        <f>O6+O13+O18+O23+O29+O36</f>
        <v>14713773</v>
      </c>
      <c r="P5" s="20">
        <f>P6+P13+P18+P23+P29+P36</f>
        <v>13504861</v>
      </c>
      <c r="Q5" s="151"/>
      <c r="R5" s="151"/>
      <c r="S5" s="151"/>
      <c r="T5" s="147">
        <f aca="true" t="shared" si="2" ref="T5:T45">SUM(H5:M5)</f>
        <v>14730972</v>
      </c>
      <c r="U5" s="206">
        <f>G5/G45*100</f>
        <v>84.65034273656327</v>
      </c>
    </row>
    <row r="6" spans="1:21" s="43" customFormat="1" ht="24.75" customHeight="1" thickBot="1">
      <c r="A6" s="38">
        <v>63</v>
      </c>
      <c r="B6" s="39" t="s">
        <v>102</v>
      </c>
      <c r="C6" s="11"/>
      <c r="D6" s="11"/>
      <c r="E6" s="40"/>
      <c r="F6" s="11"/>
      <c r="G6" s="16">
        <f>G7+G9</f>
        <v>426367</v>
      </c>
      <c r="H6" s="16">
        <f aca="true" t="shared" si="3" ref="H6:M6">H7+H9</f>
        <v>0</v>
      </c>
      <c r="I6" s="182">
        <f t="shared" si="3"/>
        <v>0</v>
      </c>
      <c r="J6" s="16">
        <f t="shared" si="3"/>
        <v>0</v>
      </c>
      <c r="K6" s="16">
        <f>K7+K9</f>
        <v>426367</v>
      </c>
      <c r="L6" s="16">
        <f t="shared" si="3"/>
        <v>0</v>
      </c>
      <c r="M6" s="16">
        <f t="shared" si="3"/>
        <v>0</v>
      </c>
      <c r="N6" s="150">
        <f t="shared" si="1"/>
        <v>0</v>
      </c>
      <c r="O6" s="216">
        <v>1635279</v>
      </c>
      <c r="P6" s="20">
        <v>426367</v>
      </c>
      <c r="Q6" s="151"/>
      <c r="R6" s="151"/>
      <c r="S6" s="151"/>
      <c r="T6" s="147">
        <f t="shared" si="2"/>
        <v>426367</v>
      </c>
      <c r="U6" s="206">
        <f>G6/G45*100</f>
        <v>2.4500835845428446</v>
      </c>
    </row>
    <row r="7" spans="1:21" s="43" customFormat="1" ht="24.75" customHeight="1" thickBot="1">
      <c r="A7" s="38">
        <v>634</v>
      </c>
      <c r="B7" s="39" t="s">
        <v>118</v>
      </c>
      <c r="C7" s="11"/>
      <c r="D7" s="11"/>
      <c r="E7" s="40"/>
      <c r="F7" s="11"/>
      <c r="G7" s="16">
        <f aca="true" t="shared" si="4" ref="G7:M7">G8</f>
        <v>21174</v>
      </c>
      <c r="H7" s="16">
        <f t="shared" si="4"/>
        <v>0</v>
      </c>
      <c r="I7" s="182">
        <f t="shared" si="4"/>
        <v>0</v>
      </c>
      <c r="J7" s="16">
        <f t="shared" si="4"/>
        <v>0</v>
      </c>
      <c r="K7" s="16">
        <f t="shared" si="4"/>
        <v>21174</v>
      </c>
      <c r="L7" s="16">
        <f t="shared" si="4"/>
        <v>0</v>
      </c>
      <c r="M7" s="16">
        <f t="shared" si="4"/>
        <v>0</v>
      </c>
      <c r="N7" s="150">
        <f t="shared" si="1"/>
        <v>0</v>
      </c>
      <c r="O7" s="20"/>
      <c r="P7" s="20"/>
      <c r="Q7" s="151"/>
      <c r="R7" s="151"/>
      <c r="S7" s="151"/>
      <c r="T7" s="147">
        <f t="shared" si="2"/>
        <v>21174</v>
      </c>
      <c r="U7" s="206">
        <f>G7/G45*100</f>
        <v>0.12167468359209363</v>
      </c>
    </row>
    <row r="8" spans="1:21" s="43" customFormat="1" ht="15" customHeight="1" thickBot="1">
      <c r="A8" s="38">
        <v>6341</v>
      </c>
      <c r="B8" s="39" t="s">
        <v>119</v>
      </c>
      <c r="C8" s="11"/>
      <c r="D8" s="11"/>
      <c r="E8" s="40"/>
      <c r="F8" s="11"/>
      <c r="G8" s="152">
        <v>21174</v>
      </c>
      <c r="H8" s="16"/>
      <c r="I8" s="182"/>
      <c r="J8" s="152"/>
      <c r="K8" s="16">
        <v>21174</v>
      </c>
      <c r="L8" s="16"/>
      <c r="M8" s="16"/>
      <c r="N8" s="150">
        <f t="shared" si="1"/>
        <v>0</v>
      </c>
      <c r="O8" s="20"/>
      <c r="P8" s="20"/>
      <c r="Q8" s="151"/>
      <c r="R8" s="151"/>
      <c r="S8" s="151"/>
      <c r="T8" s="147">
        <f t="shared" si="2"/>
        <v>21174</v>
      </c>
      <c r="U8" s="207"/>
    </row>
    <row r="9" spans="1:21" s="43" customFormat="1" ht="15.75" customHeight="1" thickBot="1">
      <c r="A9" s="38">
        <v>636</v>
      </c>
      <c r="B9" s="39" t="s">
        <v>91</v>
      </c>
      <c r="C9" s="11"/>
      <c r="D9" s="11"/>
      <c r="E9" s="40"/>
      <c r="F9" s="11"/>
      <c r="G9" s="16">
        <f aca="true" t="shared" si="5" ref="G9:M9">SUM(G10:G12)</f>
        <v>405193</v>
      </c>
      <c r="H9" s="16">
        <f t="shared" si="5"/>
        <v>0</v>
      </c>
      <c r="I9" s="182">
        <f t="shared" si="5"/>
        <v>0</v>
      </c>
      <c r="J9" s="16">
        <f t="shared" si="5"/>
        <v>0</v>
      </c>
      <c r="K9" s="16">
        <f t="shared" si="5"/>
        <v>405193</v>
      </c>
      <c r="L9" s="16">
        <f t="shared" si="5"/>
        <v>0</v>
      </c>
      <c r="M9" s="16">
        <f t="shared" si="5"/>
        <v>0</v>
      </c>
      <c r="N9" s="150">
        <f t="shared" si="1"/>
        <v>0</v>
      </c>
      <c r="O9" s="20"/>
      <c r="P9" s="20"/>
      <c r="Q9" s="151"/>
      <c r="R9" s="151"/>
      <c r="S9" s="151"/>
      <c r="T9" s="147">
        <f t="shared" si="2"/>
        <v>405193</v>
      </c>
      <c r="U9" s="206">
        <f>G9/G45*100</f>
        <v>2.3284089009507505</v>
      </c>
    </row>
    <row r="10" spans="1:21" s="43" customFormat="1" ht="15.75" customHeight="1" thickBot="1">
      <c r="A10" s="44">
        <v>6361</v>
      </c>
      <c r="B10" s="45" t="s">
        <v>114</v>
      </c>
      <c r="C10" s="46"/>
      <c r="D10" s="46"/>
      <c r="E10" s="47"/>
      <c r="F10" s="48"/>
      <c r="G10" s="18">
        <v>125193</v>
      </c>
      <c r="H10" s="19"/>
      <c r="I10" s="183"/>
      <c r="J10" s="19"/>
      <c r="K10" s="18">
        <v>125193</v>
      </c>
      <c r="L10" s="19"/>
      <c r="M10" s="19"/>
      <c r="N10" s="150">
        <f t="shared" si="1"/>
        <v>0</v>
      </c>
      <c r="O10" s="20"/>
      <c r="P10" s="20"/>
      <c r="Q10" s="151"/>
      <c r="R10" s="151"/>
      <c r="S10" s="151"/>
      <c r="T10" s="147">
        <f t="shared" si="2"/>
        <v>125193</v>
      </c>
      <c r="U10" s="207"/>
    </row>
    <row r="11" spans="1:21" s="43" customFormat="1" ht="24" customHeight="1" thickBot="1">
      <c r="A11" s="44">
        <v>6361</v>
      </c>
      <c r="B11" s="49" t="s">
        <v>112</v>
      </c>
      <c r="C11" s="46"/>
      <c r="D11" s="46"/>
      <c r="E11" s="47"/>
      <c r="F11" s="48"/>
      <c r="G11" s="153">
        <v>280000</v>
      </c>
      <c r="H11" s="19"/>
      <c r="I11" s="183"/>
      <c r="J11" s="19"/>
      <c r="K11" s="153">
        <v>280000</v>
      </c>
      <c r="L11" s="19"/>
      <c r="M11" s="19"/>
      <c r="N11" s="150">
        <f t="shared" si="1"/>
        <v>0</v>
      </c>
      <c r="O11" s="20"/>
      <c r="P11" s="20"/>
      <c r="Q11" s="151"/>
      <c r="R11" s="151"/>
      <c r="S11" s="151"/>
      <c r="T11" s="147">
        <f t="shared" si="2"/>
        <v>280000</v>
      </c>
      <c r="U11" s="207"/>
    </row>
    <row r="12" spans="1:21" s="52" customFormat="1" ht="15.75" customHeight="1" thickBot="1">
      <c r="A12" s="38">
        <v>6362</v>
      </c>
      <c r="B12" s="50" t="s">
        <v>137</v>
      </c>
      <c r="C12" s="11"/>
      <c r="D12" s="11"/>
      <c r="E12" s="40"/>
      <c r="F12" s="51"/>
      <c r="G12" s="154">
        <v>0</v>
      </c>
      <c r="H12" s="20"/>
      <c r="I12" s="184">
        <v>0</v>
      </c>
      <c r="J12" s="20"/>
      <c r="K12" s="154">
        <v>0</v>
      </c>
      <c r="L12" s="20"/>
      <c r="M12" s="20"/>
      <c r="N12" s="150">
        <f t="shared" si="1"/>
        <v>0</v>
      </c>
      <c r="O12" s="20"/>
      <c r="P12" s="20"/>
      <c r="Q12" s="151"/>
      <c r="R12" s="151"/>
      <c r="S12" s="151"/>
      <c r="T12" s="147">
        <f t="shared" si="2"/>
        <v>0</v>
      </c>
      <c r="U12" s="205"/>
    </row>
    <row r="13" spans="1:21" s="43" customFormat="1" ht="15.75" customHeight="1" thickBot="1">
      <c r="A13" s="53">
        <v>64</v>
      </c>
      <c r="B13" s="54" t="s">
        <v>103</v>
      </c>
      <c r="C13" s="55"/>
      <c r="D13" s="55"/>
      <c r="E13" s="56"/>
      <c r="F13" s="55"/>
      <c r="G13" s="152">
        <f>G14</f>
        <v>73000</v>
      </c>
      <c r="H13" s="152">
        <f aca="true" t="shared" si="6" ref="H13:M13">H14</f>
        <v>0</v>
      </c>
      <c r="I13" s="185">
        <f t="shared" si="6"/>
        <v>0</v>
      </c>
      <c r="J13" s="152">
        <f t="shared" si="6"/>
        <v>73000</v>
      </c>
      <c r="K13" s="152">
        <f t="shared" si="6"/>
        <v>0</v>
      </c>
      <c r="L13" s="152">
        <f t="shared" si="6"/>
        <v>0</v>
      </c>
      <c r="M13" s="152">
        <f t="shared" si="6"/>
        <v>0</v>
      </c>
      <c r="N13" s="150">
        <f t="shared" si="1"/>
        <v>0</v>
      </c>
      <c r="O13" s="20">
        <v>73000</v>
      </c>
      <c r="P13" s="20">
        <v>73000</v>
      </c>
      <c r="Q13" s="151"/>
      <c r="R13" s="151"/>
      <c r="S13" s="151"/>
      <c r="T13" s="147">
        <f t="shared" si="2"/>
        <v>73000</v>
      </c>
      <c r="U13" s="206">
        <f>G13/G45*100</f>
        <v>0.4194886134987644</v>
      </c>
    </row>
    <row r="14" spans="1:21" ht="14.25" thickBot="1">
      <c r="A14" s="57">
        <v>641</v>
      </c>
      <c r="B14" s="58" t="s">
        <v>94</v>
      </c>
      <c r="C14" s="59">
        <v>145000</v>
      </c>
      <c r="D14" s="60" t="e">
        <f>SUM(D15:D17)</f>
        <v>#REF!</v>
      </c>
      <c r="E14" s="60">
        <f>SUM(E15:E17)</f>
        <v>0</v>
      </c>
      <c r="F14" s="61">
        <f>F15+F16+F17</f>
        <v>110000</v>
      </c>
      <c r="G14" s="155">
        <f>G15+G16+G17</f>
        <v>73000</v>
      </c>
      <c r="H14" s="155">
        <f aca="true" t="shared" si="7" ref="H14:M14">H15+H16+H17</f>
        <v>0</v>
      </c>
      <c r="I14" s="186">
        <f t="shared" si="7"/>
        <v>0</v>
      </c>
      <c r="J14" s="155">
        <f t="shared" si="7"/>
        <v>73000</v>
      </c>
      <c r="K14" s="155">
        <f t="shared" si="7"/>
        <v>0</v>
      </c>
      <c r="L14" s="155">
        <f t="shared" si="7"/>
        <v>0</v>
      </c>
      <c r="M14" s="155">
        <f t="shared" si="7"/>
        <v>0</v>
      </c>
      <c r="N14" s="150">
        <f t="shared" si="1"/>
        <v>0</v>
      </c>
      <c r="O14" s="20"/>
      <c r="P14" s="165"/>
      <c r="Q14" s="3"/>
      <c r="R14" s="3"/>
      <c r="S14" s="3"/>
      <c r="T14" s="147">
        <f t="shared" si="2"/>
        <v>73000</v>
      </c>
      <c r="U14" s="206">
        <f>G14/G45*100</f>
        <v>0.4194886134987644</v>
      </c>
    </row>
    <row r="15" spans="1:21" ht="14.25" thickBot="1">
      <c r="A15" s="62">
        <v>64131</v>
      </c>
      <c r="B15" s="50" t="s">
        <v>10</v>
      </c>
      <c r="C15" s="63">
        <v>70000</v>
      </c>
      <c r="D15" s="64">
        <v>75000</v>
      </c>
      <c r="E15" s="64">
        <v>0</v>
      </c>
      <c r="F15" s="65">
        <v>0</v>
      </c>
      <c r="G15" s="153">
        <v>0</v>
      </c>
      <c r="H15" s="156">
        <v>0</v>
      </c>
      <c r="I15" s="187">
        <v>0</v>
      </c>
      <c r="J15" s="156">
        <v>0</v>
      </c>
      <c r="K15" s="156"/>
      <c r="L15" s="156">
        <v>0</v>
      </c>
      <c r="M15" s="156">
        <v>0</v>
      </c>
      <c r="N15" s="150">
        <f t="shared" si="1"/>
        <v>0</v>
      </c>
      <c r="O15" s="20"/>
      <c r="P15" s="165"/>
      <c r="Q15" s="3"/>
      <c r="R15" s="3"/>
      <c r="S15" s="3"/>
      <c r="T15" s="147">
        <f t="shared" si="2"/>
        <v>0</v>
      </c>
      <c r="U15" s="206"/>
    </row>
    <row r="16" spans="1:21" ht="18" customHeight="1" thickBot="1">
      <c r="A16" s="66">
        <v>64132</v>
      </c>
      <c r="B16" s="50" t="s">
        <v>11</v>
      </c>
      <c r="C16" s="63">
        <v>15000</v>
      </c>
      <c r="D16" s="64" t="e">
        <f>#REF!-C16</f>
        <v>#REF!</v>
      </c>
      <c r="E16" s="64">
        <v>0</v>
      </c>
      <c r="F16" s="67">
        <v>50000</v>
      </c>
      <c r="G16" s="157">
        <v>23000</v>
      </c>
      <c r="H16" s="156"/>
      <c r="I16" s="187">
        <v>0</v>
      </c>
      <c r="J16" s="157">
        <v>23000</v>
      </c>
      <c r="K16" s="156"/>
      <c r="L16" s="156">
        <v>0</v>
      </c>
      <c r="M16" s="156">
        <v>0</v>
      </c>
      <c r="N16" s="150">
        <f t="shared" si="1"/>
        <v>0</v>
      </c>
      <c r="O16" s="20"/>
      <c r="P16" s="165"/>
      <c r="Q16" s="3"/>
      <c r="R16" s="3"/>
      <c r="S16" s="3"/>
      <c r="T16" s="147">
        <f t="shared" si="2"/>
        <v>23000</v>
      </c>
      <c r="U16" s="206"/>
    </row>
    <row r="17" spans="1:21" ht="14.25" thickBot="1">
      <c r="A17" s="68">
        <v>64143</v>
      </c>
      <c r="B17" s="50" t="s">
        <v>12</v>
      </c>
      <c r="C17" s="63">
        <v>60000</v>
      </c>
      <c r="D17" s="64">
        <v>0</v>
      </c>
      <c r="E17" s="64">
        <v>0</v>
      </c>
      <c r="F17" s="67">
        <v>60000</v>
      </c>
      <c r="G17" s="158">
        <v>50000</v>
      </c>
      <c r="H17" s="156"/>
      <c r="I17" s="187">
        <v>0</v>
      </c>
      <c r="J17" s="158">
        <v>50000</v>
      </c>
      <c r="K17" s="156"/>
      <c r="L17" s="156">
        <v>0</v>
      </c>
      <c r="M17" s="156">
        <v>0</v>
      </c>
      <c r="N17" s="150">
        <f t="shared" si="1"/>
        <v>0</v>
      </c>
      <c r="O17" s="20"/>
      <c r="P17" s="165"/>
      <c r="Q17" s="3"/>
      <c r="R17" s="3"/>
      <c r="S17" s="3"/>
      <c r="T17" s="147">
        <f t="shared" si="2"/>
        <v>50000</v>
      </c>
      <c r="U17" s="206"/>
    </row>
    <row r="18" spans="1:21" ht="20.25" customHeight="1" thickBot="1">
      <c r="A18" s="57">
        <v>65</v>
      </c>
      <c r="B18" s="69" t="s">
        <v>104</v>
      </c>
      <c r="C18" s="63"/>
      <c r="D18" s="64"/>
      <c r="E18" s="64"/>
      <c r="F18" s="67"/>
      <c r="G18" s="159">
        <f>G19</f>
        <v>785342</v>
      </c>
      <c r="H18" s="159">
        <f aca="true" t="shared" si="8" ref="H18:M18">H19</f>
        <v>0</v>
      </c>
      <c r="I18" s="188">
        <f t="shared" si="8"/>
        <v>0</v>
      </c>
      <c r="J18" s="159">
        <f t="shared" si="8"/>
        <v>757342</v>
      </c>
      <c r="K18" s="159">
        <f t="shared" si="8"/>
        <v>0</v>
      </c>
      <c r="L18" s="159">
        <f t="shared" si="8"/>
        <v>0</v>
      </c>
      <c r="M18" s="159">
        <f t="shared" si="8"/>
        <v>28000</v>
      </c>
      <c r="N18" s="150">
        <f t="shared" si="1"/>
        <v>0</v>
      </c>
      <c r="O18" s="20">
        <v>757342</v>
      </c>
      <c r="P18" s="165">
        <v>757342</v>
      </c>
      <c r="Q18" s="3"/>
      <c r="R18" s="3"/>
      <c r="S18" s="3"/>
      <c r="T18" s="147">
        <f t="shared" si="2"/>
        <v>785342</v>
      </c>
      <c r="U18" s="206">
        <f>G18/G45*100</f>
        <v>4.512904475374611</v>
      </c>
    </row>
    <row r="19" spans="1:21" ht="24" thickBot="1">
      <c r="A19" s="70">
        <v>652</v>
      </c>
      <c r="B19" s="58" t="s">
        <v>0</v>
      </c>
      <c r="C19" s="71">
        <f>C20+C21+C22</f>
        <v>691456</v>
      </c>
      <c r="D19" s="72">
        <f>SUM(D20:D22)</f>
        <v>10000</v>
      </c>
      <c r="E19" s="72">
        <f>SUM(E20:E22)</f>
        <v>0</v>
      </c>
      <c r="F19" s="73">
        <f>F20+F21+F22</f>
        <v>753112</v>
      </c>
      <c r="G19" s="152">
        <f>G20+G21+G22</f>
        <v>785342</v>
      </c>
      <c r="H19" s="152">
        <f aca="true" t="shared" si="9" ref="H19:M19">H20+H21+H22</f>
        <v>0</v>
      </c>
      <c r="I19" s="185">
        <f t="shared" si="9"/>
        <v>0</v>
      </c>
      <c r="J19" s="152">
        <f t="shared" si="9"/>
        <v>757342</v>
      </c>
      <c r="K19" s="152">
        <f t="shared" si="9"/>
        <v>0</v>
      </c>
      <c r="L19" s="152">
        <f t="shared" si="9"/>
        <v>0</v>
      </c>
      <c r="M19" s="152">
        <f t="shared" si="9"/>
        <v>28000</v>
      </c>
      <c r="N19" s="150">
        <f t="shared" si="1"/>
        <v>0</v>
      </c>
      <c r="O19" s="20"/>
      <c r="P19" s="165"/>
      <c r="Q19" s="3"/>
      <c r="R19" s="3"/>
      <c r="S19" s="3"/>
      <c r="T19" s="147">
        <f t="shared" si="2"/>
        <v>785342</v>
      </c>
      <c r="U19" s="206">
        <f>G19/G45*100</f>
        <v>4.512904475374611</v>
      </c>
    </row>
    <row r="20" spans="1:21" ht="14.25" thickBot="1">
      <c r="A20" s="62">
        <v>65264</v>
      </c>
      <c r="B20" s="50" t="s">
        <v>13</v>
      </c>
      <c r="C20" s="63">
        <v>38000</v>
      </c>
      <c r="D20" s="64">
        <v>0</v>
      </c>
      <c r="E20" s="64">
        <v>0</v>
      </c>
      <c r="F20" s="67">
        <v>41000</v>
      </c>
      <c r="G20" s="160">
        <v>35342</v>
      </c>
      <c r="H20" s="156">
        <v>0</v>
      </c>
      <c r="I20" s="187">
        <v>0</v>
      </c>
      <c r="J20" s="160">
        <v>35342</v>
      </c>
      <c r="K20" s="156"/>
      <c r="L20" s="156">
        <v>0</v>
      </c>
      <c r="M20" s="161">
        <v>0</v>
      </c>
      <c r="N20" s="150">
        <f t="shared" si="1"/>
        <v>0</v>
      </c>
      <c r="O20" s="20"/>
      <c r="P20" s="165"/>
      <c r="Q20" s="3"/>
      <c r="R20" s="3"/>
      <c r="S20" s="3"/>
      <c r="T20" s="147">
        <f t="shared" si="2"/>
        <v>35342</v>
      </c>
      <c r="U20" s="206"/>
    </row>
    <row r="21" spans="1:21" ht="14.25" thickBot="1">
      <c r="A21" s="66">
        <v>65265</v>
      </c>
      <c r="B21" s="50" t="s">
        <v>14</v>
      </c>
      <c r="C21" s="63">
        <v>628456</v>
      </c>
      <c r="D21" s="64">
        <v>10000</v>
      </c>
      <c r="E21" s="64">
        <v>0</v>
      </c>
      <c r="F21" s="67">
        <v>685112</v>
      </c>
      <c r="G21" s="160">
        <v>720000</v>
      </c>
      <c r="H21" s="156">
        <v>0</v>
      </c>
      <c r="I21" s="187">
        <v>0</v>
      </c>
      <c r="J21" s="160">
        <v>720000</v>
      </c>
      <c r="K21" s="156"/>
      <c r="L21" s="156">
        <v>0</v>
      </c>
      <c r="M21" s="161">
        <v>0</v>
      </c>
      <c r="N21" s="150">
        <f t="shared" si="1"/>
        <v>0</v>
      </c>
      <c r="O21" s="20"/>
      <c r="P21" s="165"/>
      <c r="Q21" s="3"/>
      <c r="R21" s="3"/>
      <c r="S21" s="3"/>
      <c r="T21" s="147">
        <f t="shared" si="2"/>
        <v>720000</v>
      </c>
      <c r="U21" s="206"/>
    </row>
    <row r="22" spans="1:21" ht="16.5" customHeight="1" thickBot="1">
      <c r="A22" s="68">
        <v>65269</v>
      </c>
      <c r="B22" s="74" t="s">
        <v>131</v>
      </c>
      <c r="C22" s="63">
        <v>25000</v>
      </c>
      <c r="D22" s="64">
        <v>0</v>
      </c>
      <c r="E22" s="64">
        <v>0</v>
      </c>
      <c r="F22" s="67">
        <v>27000</v>
      </c>
      <c r="G22" s="153">
        <v>30000</v>
      </c>
      <c r="H22" s="156">
        <v>0</v>
      </c>
      <c r="I22" s="187">
        <v>0</v>
      </c>
      <c r="J22" s="156">
        <v>2000</v>
      </c>
      <c r="K22" s="156"/>
      <c r="L22" s="156">
        <v>0</v>
      </c>
      <c r="M22" s="161">
        <v>28000</v>
      </c>
      <c r="N22" s="150">
        <f t="shared" si="1"/>
        <v>0</v>
      </c>
      <c r="O22" s="20"/>
      <c r="P22" s="165"/>
      <c r="Q22" s="3"/>
      <c r="R22" s="3"/>
      <c r="S22" s="3"/>
      <c r="T22" s="147">
        <f t="shared" si="2"/>
        <v>30000</v>
      </c>
      <c r="U22" s="206"/>
    </row>
    <row r="23" spans="1:21" ht="13.5" customHeight="1" thickBot="1">
      <c r="A23" s="75">
        <v>66</v>
      </c>
      <c r="B23" s="76" t="s">
        <v>105</v>
      </c>
      <c r="C23" s="77"/>
      <c r="D23" s="78"/>
      <c r="E23" s="78"/>
      <c r="F23" s="79"/>
      <c r="G23" s="159">
        <f>G24+G27</f>
        <v>5908942</v>
      </c>
      <c r="H23" s="159">
        <f aca="true" t="shared" si="10" ref="H23:M23">H24+H27</f>
        <v>0</v>
      </c>
      <c r="I23" s="188">
        <f t="shared" si="10"/>
        <v>5908942</v>
      </c>
      <c r="J23" s="159">
        <f t="shared" si="10"/>
        <v>0</v>
      </c>
      <c r="K23" s="159">
        <f t="shared" si="10"/>
        <v>0</v>
      </c>
      <c r="L23" s="159">
        <f t="shared" si="10"/>
        <v>0</v>
      </c>
      <c r="M23" s="159">
        <f t="shared" si="10"/>
        <v>0</v>
      </c>
      <c r="N23" s="150">
        <f t="shared" si="1"/>
        <v>0</v>
      </c>
      <c r="O23" s="20">
        <v>4800000</v>
      </c>
      <c r="P23" s="165">
        <v>4800000</v>
      </c>
      <c r="Q23" s="3"/>
      <c r="R23" s="3"/>
      <c r="S23" s="3"/>
      <c r="T23" s="147">
        <f t="shared" si="2"/>
        <v>5908942</v>
      </c>
      <c r="U23" s="206">
        <f>G23/G45*100</f>
        <v>33.95525872362487</v>
      </c>
    </row>
    <row r="24" spans="1:21" ht="21" thickBot="1">
      <c r="A24" s="70">
        <v>661</v>
      </c>
      <c r="B24" s="69" t="s">
        <v>107</v>
      </c>
      <c r="C24" s="71">
        <f>SUM(C26:C35)</f>
        <v>11767030</v>
      </c>
      <c r="D24" s="72" t="e">
        <f>SUM(D26:D35)</f>
        <v>#REF!</v>
      </c>
      <c r="E24" s="72">
        <f>SUM(E26:E35)</f>
        <v>24400</v>
      </c>
      <c r="F24" s="73">
        <f>SUM(F25:F26)</f>
        <v>6924335</v>
      </c>
      <c r="G24" s="152">
        <f>SUM(G25:G26)</f>
        <v>5908942</v>
      </c>
      <c r="H24" s="152">
        <f aca="true" t="shared" si="11" ref="H24:M24">SUM(H25:H26)</f>
        <v>0</v>
      </c>
      <c r="I24" s="185">
        <f t="shared" si="11"/>
        <v>5908942</v>
      </c>
      <c r="J24" s="152">
        <f t="shared" si="11"/>
        <v>0</v>
      </c>
      <c r="K24" s="152">
        <f t="shared" si="11"/>
        <v>0</v>
      </c>
      <c r="L24" s="152">
        <f t="shared" si="11"/>
        <v>0</v>
      </c>
      <c r="M24" s="152">
        <f t="shared" si="11"/>
        <v>0</v>
      </c>
      <c r="N24" s="150">
        <f t="shared" si="1"/>
        <v>0</v>
      </c>
      <c r="O24" s="20"/>
      <c r="P24" s="165"/>
      <c r="Q24" s="3"/>
      <c r="R24" s="3"/>
      <c r="S24" s="3"/>
      <c r="T24" s="147">
        <f t="shared" si="2"/>
        <v>5908942</v>
      </c>
      <c r="U24" s="206">
        <f>G24/G45*100</f>
        <v>33.95525872362487</v>
      </c>
    </row>
    <row r="25" spans="1:21" ht="14.25" thickBot="1">
      <c r="A25" s="62">
        <v>6614</v>
      </c>
      <c r="B25" s="50" t="s">
        <v>62</v>
      </c>
      <c r="C25" s="80"/>
      <c r="D25" s="81"/>
      <c r="E25" s="81"/>
      <c r="F25" s="67">
        <v>0</v>
      </c>
      <c r="G25" s="161"/>
      <c r="H25" s="156">
        <v>0</v>
      </c>
      <c r="I25" s="187">
        <v>0</v>
      </c>
      <c r="J25" s="156">
        <v>0</v>
      </c>
      <c r="K25" s="156"/>
      <c r="L25" s="156">
        <v>0</v>
      </c>
      <c r="M25" s="156">
        <v>0</v>
      </c>
      <c r="N25" s="150">
        <f t="shared" si="1"/>
        <v>0</v>
      </c>
      <c r="O25" s="20"/>
      <c r="P25" s="165"/>
      <c r="Q25" s="3"/>
      <c r="R25" s="3"/>
      <c r="S25" s="3"/>
      <c r="T25" s="147">
        <f t="shared" si="2"/>
        <v>0</v>
      </c>
      <c r="U25" s="206"/>
    </row>
    <row r="26" spans="1:21" ht="14.25" thickBot="1">
      <c r="A26" s="68">
        <v>6615</v>
      </c>
      <c r="B26" s="50" t="s">
        <v>55</v>
      </c>
      <c r="C26" s="63">
        <v>4476166</v>
      </c>
      <c r="D26" s="64">
        <v>0</v>
      </c>
      <c r="E26" s="64">
        <v>0</v>
      </c>
      <c r="F26" s="65">
        <v>6924335</v>
      </c>
      <c r="G26" s="162">
        <v>5908942</v>
      </c>
      <c r="H26" s="156">
        <v>0</v>
      </c>
      <c r="I26" s="187">
        <v>5908942</v>
      </c>
      <c r="J26" s="156">
        <v>0</v>
      </c>
      <c r="K26" s="156"/>
      <c r="L26" s="156">
        <v>0</v>
      </c>
      <c r="M26" s="156">
        <v>0</v>
      </c>
      <c r="N26" s="150">
        <f t="shared" si="1"/>
        <v>0</v>
      </c>
      <c r="O26" s="20"/>
      <c r="P26" s="165"/>
      <c r="Q26" s="3"/>
      <c r="R26" s="3"/>
      <c r="S26" s="3"/>
      <c r="T26" s="147">
        <f t="shared" si="2"/>
        <v>5908942</v>
      </c>
      <c r="U26" s="206"/>
    </row>
    <row r="27" spans="1:21" s="84" customFormat="1" ht="21" thickBot="1">
      <c r="A27" s="82">
        <v>663</v>
      </c>
      <c r="B27" s="69" t="s">
        <v>121</v>
      </c>
      <c r="C27" s="80"/>
      <c r="D27" s="81"/>
      <c r="E27" s="81"/>
      <c r="F27" s="83"/>
      <c r="G27" s="163">
        <f>G28</f>
        <v>0</v>
      </c>
      <c r="H27" s="163">
        <f>H28</f>
        <v>0</v>
      </c>
      <c r="I27" s="189">
        <f>I28</f>
        <v>0</v>
      </c>
      <c r="J27" s="163">
        <f>J28</f>
        <v>0</v>
      </c>
      <c r="K27" s="155"/>
      <c r="L27" s="163">
        <f>L28</f>
        <v>0</v>
      </c>
      <c r="M27" s="163">
        <f>M28</f>
        <v>0</v>
      </c>
      <c r="N27" s="150">
        <f t="shared" si="1"/>
        <v>0</v>
      </c>
      <c r="O27" s="20"/>
      <c r="P27" s="163"/>
      <c r="Q27" s="164"/>
      <c r="R27" s="164"/>
      <c r="S27" s="164"/>
      <c r="T27" s="147">
        <f t="shared" si="2"/>
        <v>0</v>
      </c>
      <c r="U27" s="206">
        <f>G27/G65*100</f>
        <v>0</v>
      </c>
    </row>
    <row r="28" spans="1:21" ht="14.25" thickBot="1">
      <c r="A28" s="85">
        <v>6631</v>
      </c>
      <c r="B28" s="50" t="s">
        <v>122</v>
      </c>
      <c r="C28" s="63"/>
      <c r="D28" s="64"/>
      <c r="E28" s="64"/>
      <c r="F28" s="65"/>
      <c r="G28" s="165">
        <v>0</v>
      </c>
      <c r="H28" s="156"/>
      <c r="I28" s="187"/>
      <c r="J28" s="156"/>
      <c r="K28" s="156"/>
      <c r="L28" s="156"/>
      <c r="M28" s="156"/>
      <c r="N28" s="150">
        <f t="shared" si="1"/>
        <v>0</v>
      </c>
      <c r="O28" s="20">
        <f>H28-I28-J28-K28-L28-M28-N28</f>
        <v>0</v>
      </c>
      <c r="P28" s="165"/>
      <c r="Q28" s="3"/>
      <c r="R28" s="3"/>
      <c r="S28" s="3"/>
      <c r="T28" s="147">
        <f t="shared" si="2"/>
        <v>0</v>
      </c>
      <c r="U28" s="206"/>
    </row>
    <row r="29" spans="1:21" ht="16.5" customHeight="1" thickBot="1">
      <c r="A29" s="70">
        <v>67</v>
      </c>
      <c r="B29" s="76" t="s">
        <v>106</v>
      </c>
      <c r="C29" s="80"/>
      <c r="D29" s="81"/>
      <c r="E29" s="81"/>
      <c r="F29" s="83"/>
      <c r="G29" s="163">
        <f>G30+G34</f>
        <v>7248152</v>
      </c>
      <c r="H29" s="163">
        <f aca="true" t="shared" si="12" ref="H29:M29">H30+H34</f>
        <v>218390</v>
      </c>
      <c r="I29" s="189">
        <f t="shared" si="12"/>
        <v>0</v>
      </c>
      <c r="J29" s="163">
        <f t="shared" si="12"/>
        <v>7029762</v>
      </c>
      <c r="K29" s="163">
        <f t="shared" si="12"/>
        <v>0</v>
      </c>
      <c r="L29" s="163">
        <f t="shared" si="12"/>
        <v>0</v>
      </c>
      <c r="M29" s="163">
        <f t="shared" si="12"/>
        <v>0</v>
      </c>
      <c r="N29" s="150">
        <f t="shared" si="1"/>
        <v>0</v>
      </c>
      <c r="O29" s="20">
        <v>7248152</v>
      </c>
      <c r="P29" s="165">
        <v>7248152</v>
      </c>
      <c r="Q29" s="3"/>
      <c r="R29" s="3"/>
      <c r="S29" s="3"/>
      <c r="T29" s="147">
        <f t="shared" si="2"/>
        <v>7248152</v>
      </c>
      <c r="U29" s="206">
        <f>G29/G45*100</f>
        <v>41.65092099874377</v>
      </c>
    </row>
    <row r="30" spans="1:21" s="84" customFormat="1" ht="14.25" thickBot="1">
      <c r="A30" s="57">
        <v>671</v>
      </c>
      <c r="B30" s="58" t="s">
        <v>101</v>
      </c>
      <c r="C30" s="71"/>
      <c r="D30" s="72"/>
      <c r="E30" s="72"/>
      <c r="F30" s="83">
        <f>SUM(F31:F35)</f>
        <v>6935663</v>
      </c>
      <c r="G30" s="155">
        <f>SUM(G31:G33)</f>
        <v>218390</v>
      </c>
      <c r="H30" s="155">
        <f aca="true" t="shared" si="13" ref="H30:M30">SUM(H31:H33)</f>
        <v>218390</v>
      </c>
      <c r="I30" s="186">
        <f t="shared" si="13"/>
        <v>0</v>
      </c>
      <c r="J30" s="155">
        <f t="shared" si="13"/>
        <v>0</v>
      </c>
      <c r="K30" s="155">
        <f t="shared" si="13"/>
        <v>0</v>
      </c>
      <c r="L30" s="155">
        <f t="shared" si="13"/>
        <v>0</v>
      </c>
      <c r="M30" s="155">
        <f t="shared" si="13"/>
        <v>0</v>
      </c>
      <c r="N30" s="150">
        <f t="shared" si="1"/>
        <v>0</v>
      </c>
      <c r="O30" s="20"/>
      <c r="P30" s="163"/>
      <c r="Q30" s="164"/>
      <c r="R30" s="164"/>
      <c r="S30" s="164"/>
      <c r="T30" s="147">
        <f t="shared" si="2"/>
        <v>218390</v>
      </c>
      <c r="U30" s="206">
        <f>G30/G45*100</f>
        <v>1.254960524684865</v>
      </c>
    </row>
    <row r="31" spans="1:21" ht="15.75" customHeight="1" thickBot="1">
      <c r="A31" s="86">
        <v>6711</v>
      </c>
      <c r="B31" s="87" t="s">
        <v>110</v>
      </c>
      <c r="C31" s="63">
        <v>20000</v>
      </c>
      <c r="D31" s="64">
        <v>0</v>
      </c>
      <c r="E31" s="64">
        <v>20000</v>
      </c>
      <c r="F31" s="67">
        <v>12000</v>
      </c>
      <c r="G31" s="166">
        <v>0</v>
      </c>
      <c r="H31" s="156">
        <v>0</v>
      </c>
      <c r="I31" s="187">
        <v>0</v>
      </c>
      <c r="J31" s="156">
        <v>0</v>
      </c>
      <c r="K31" s="156"/>
      <c r="L31" s="156">
        <v>0</v>
      </c>
      <c r="M31" s="156">
        <v>0</v>
      </c>
      <c r="N31" s="150">
        <f t="shared" si="1"/>
        <v>0</v>
      </c>
      <c r="O31" s="20"/>
      <c r="P31" s="165"/>
      <c r="Q31" s="3"/>
      <c r="R31" s="3"/>
      <c r="S31" s="3"/>
      <c r="T31" s="147">
        <f t="shared" si="2"/>
        <v>0</v>
      </c>
      <c r="U31" s="206"/>
    </row>
    <row r="32" spans="1:21" ht="17.25" customHeight="1" thickBot="1">
      <c r="A32" s="86">
        <v>6711</v>
      </c>
      <c r="B32" s="87" t="s">
        <v>15</v>
      </c>
      <c r="C32" s="63">
        <v>94400</v>
      </c>
      <c r="D32" s="64">
        <v>0</v>
      </c>
      <c r="E32" s="64">
        <v>4400</v>
      </c>
      <c r="F32" s="67">
        <v>79990</v>
      </c>
      <c r="G32" s="156">
        <v>173390</v>
      </c>
      <c r="H32" s="156">
        <v>173390</v>
      </c>
      <c r="I32" s="187">
        <v>0</v>
      </c>
      <c r="J32" s="156">
        <v>0</v>
      </c>
      <c r="K32" s="156"/>
      <c r="L32" s="156">
        <v>0</v>
      </c>
      <c r="M32" s="156">
        <v>0</v>
      </c>
      <c r="N32" s="150">
        <f t="shared" si="1"/>
        <v>0</v>
      </c>
      <c r="O32" s="20"/>
      <c r="P32" s="165"/>
      <c r="Q32" s="3"/>
      <c r="R32" s="3"/>
      <c r="S32" s="3"/>
      <c r="T32" s="147">
        <f t="shared" si="2"/>
        <v>173390</v>
      </c>
      <c r="U32" s="206"/>
    </row>
    <row r="33" spans="1:21" ht="23.25" customHeight="1" thickBot="1">
      <c r="A33" s="88">
        <v>6712</v>
      </c>
      <c r="B33" s="87" t="s">
        <v>113</v>
      </c>
      <c r="C33" s="89">
        <v>88000</v>
      </c>
      <c r="D33" s="90" t="e">
        <f>#REF!-C33</f>
        <v>#REF!</v>
      </c>
      <c r="E33" s="90">
        <v>0</v>
      </c>
      <c r="F33" s="91">
        <v>32000</v>
      </c>
      <c r="G33" s="167">
        <v>45000</v>
      </c>
      <c r="H33" s="167">
        <v>45000</v>
      </c>
      <c r="I33" s="190">
        <v>0</v>
      </c>
      <c r="J33" s="167">
        <v>0</v>
      </c>
      <c r="K33" s="167"/>
      <c r="L33" s="167">
        <v>0</v>
      </c>
      <c r="M33" s="167">
        <v>0</v>
      </c>
      <c r="N33" s="150">
        <f t="shared" si="1"/>
        <v>0</v>
      </c>
      <c r="O33" s="20"/>
      <c r="P33" s="165"/>
      <c r="Q33" s="3"/>
      <c r="R33" s="3"/>
      <c r="S33" s="3"/>
      <c r="T33" s="147">
        <f t="shared" si="2"/>
        <v>45000</v>
      </c>
      <c r="U33" s="206"/>
    </row>
    <row r="34" spans="1:21" s="84" customFormat="1" ht="21" thickBot="1">
      <c r="A34" s="92">
        <v>673</v>
      </c>
      <c r="B34" s="93" t="s">
        <v>111</v>
      </c>
      <c r="C34" s="80"/>
      <c r="D34" s="81"/>
      <c r="E34" s="81"/>
      <c r="F34" s="94"/>
      <c r="G34" s="159">
        <f>G35</f>
        <v>7029762</v>
      </c>
      <c r="H34" s="159">
        <f aca="true" t="shared" si="14" ref="H34:M34">H35</f>
        <v>0</v>
      </c>
      <c r="I34" s="188">
        <f t="shared" si="14"/>
        <v>0</v>
      </c>
      <c r="J34" s="159">
        <f t="shared" si="14"/>
        <v>7029762</v>
      </c>
      <c r="K34" s="159">
        <f t="shared" si="14"/>
        <v>0</v>
      </c>
      <c r="L34" s="159">
        <f t="shared" si="14"/>
        <v>0</v>
      </c>
      <c r="M34" s="159">
        <f t="shared" si="14"/>
        <v>0</v>
      </c>
      <c r="N34" s="150">
        <f t="shared" si="1"/>
        <v>0</v>
      </c>
      <c r="O34" s="20"/>
      <c r="P34" s="163"/>
      <c r="Q34" s="164"/>
      <c r="R34" s="164"/>
      <c r="S34" s="164"/>
      <c r="T34" s="147">
        <f t="shared" si="2"/>
        <v>7029762</v>
      </c>
      <c r="U34" s="206">
        <f>G34/G45*100</f>
        <v>40.39596047405891</v>
      </c>
    </row>
    <row r="35" spans="1:21" ht="20.25" customHeight="1" thickBot="1">
      <c r="A35" s="66">
        <v>6731</v>
      </c>
      <c r="B35" s="50" t="s">
        <v>100</v>
      </c>
      <c r="C35" s="63">
        <v>7088464</v>
      </c>
      <c r="D35" s="64" t="e">
        <f>#REF!-C35</f>
        <v>#REF!</v>
      </c>
      <c r="E35" s="64">
        <v>0</v>
      </c>
      <c r="F35" s="67">
        <v>6811673</v>
      </c>
      <c r="G35" s="153">
        <v>7029762</v>
      </c>
      <c r="H35" s="153">
        <v>0</v>
      </c>
      <c r="I35" s="187">
        <v>0</v>
      </c>
      <c r="J35" s="156">
        <v>7029762</v>
      </c>
      <c r="K35" s="156"/>
      <c r="L35" s="156">
        <v>0</v>
      </c>
      <c r="M35" s="156">
        <v>0</v>
      </c>
      <c r="N35" s="150">
        <f t="shared" si="1"/>
        <v>0</v>
      </c>
      <c r="O35" s="20"/>
      <c r="P35" s="165"/>
      <c r="Q35" s="3"/>
      <c r="R35" s="3"/>
      <c r="S35" s="3"/>
      <c r="T35" s="147">
        <f t="shared" si="2"/>
        <v>7029762</v>
      </c>
      <c r="U35" s="206"/>
    </row>
    <row r="36" spans="1:21" ht="20.25" customHeight="1" thickBot="1">
      <c r="A36" s="95">
        <v>68</v>
      </c>
      <c r="B36" s="69" t="s">
        <v>115</v>
      </c>
      <c r="C36" s="63"/>
      <c r="D36" s="64"/>
      <c r="E36" s="64"/>
      <c r="F36" s="67"/>
      <c r="G36" s="153">
        <f aca="true" t="shared" si="15" ref="G36:M36">G37</f>
        <v>289169</v>
      </c>
      <c r="H36" s="153">
        <f t="shared" si="15"/>
        <v>0</v>
      </c>
      <c r="I36" s="191">
        <f t="shared" si="15"/>
        <v>0</v>
      </c>
      <c r="J36" s="153">
        <f t="shared" si="15"/>
        <v>289169</v>
      </c>
      <c r="K36" s="153">
        <f t="shared" si="15"/>
        <v>0</v>
      </c>
      <c r="L36" s="153">
        <f t="shared" si="15"/>
        <v>0</v>
      </c>
      <c r="M36" s="153">
        <f t="shared" si="15"/>
        <v>0</v>
      </c>
      <c r="N36" s="150">
        <f t="shared" si="1"/>
        <v>0</v>
      </c>
      <c r="O36" s="20">
        <v>200000</v>
      </c>
      <c r="P36" s="165">
        <v>200000</v>
      </c>
      <c r="Q36" s="3"/>
      <c r="R36" s="3"/>
      <c r="S36" s="3"/>
      <c r="T36" s="147">
        <f t="shared" si="2"/>
        <v>289169</v>
      </c>
      <c r="U36" s="206"/>
    </row>
    <row r="37" spans="1:21" s="84" customFormat="1" ht="14.25" thickBot="1">
      <c r="A37" s="70">
        <v>683</v>
      </c>
      <c r="B37" s="96" t="s">
        <v>79</v>
      </c>
      <c r="C37" s="80"/>
      <c r="D37" s="81"/>
      <c r="E37" s="81"/>
      <c r="F37" s="94"/>
      <c r="G37" s="159">
        <f aca="true" t="shared" si="16" ref="G37:M37">G38</f>
        <v>289169</v>
      </c>
      <c r="H37" s="159">
        <f t="shared" si="16"/>
        <v>0</v>
      </c>
      <c r="I37" s="188">
        <f t="shared" si="16"/>
        <v>0</v>
      </c>
      <c r="J37" s="159">
        <f t="shared" si="16"/>
        <v>289169</v>
      </c>
      <c r="K37" s="159">
        <f t="shared" si="16"/>
        <v>0</v>
      </c>
      <c r="L37" s="159">
        <f t="shared" si="16"/>
        <v>0</v>
      </c>
      <c r="M37" s="159">
        <f t="shared" si="16"/>
        <v>0</v>
      </c>
      <c r="N37" s="150">
        <f t="shared" si="1"/>
        <v>0</v>
      </c>
      <c r="O37" s="20"/>
      <c r="P37" s="163"/>
      <c r="Q37" s="164"/>
      <c r="R37" s="164"/>
      <c r="S37" s="164"/>
      <c r="T37" s="147">
        <f t="shared" si="2"/>
        <v>289169</v>
      </c>
      <c r="U37" s="206">
        <f>G37/G45*100</f>
        <v>1.6616863407784135</v>
      </c>
    </row>
    <row r="38" spans="1:21" ht="14.25" thickBot="1">
      <c r="A38" s="97">
        <v>6831</v>
      </c>
      <c r="B38" s="50" t="s">
        <v>108</v>
      </c>
      <c r="C38" s="63"/>
      <c r="D38" s="64"/>
      <c r="E38" s="64"/>
      <c r="F38" s="67"/>
      <c r="G38" s="156">
        <v>289169</v>
      </c>
      <c r="H38" s="156"/>
      <c r="I38" s="187"/>
      <c r="J38" s="156">
        <v>289169</v>
      </c>
      <c r="K38" s="156"/>
      <c r="L38" s="156"/>
      <c r="M38" s="156"/>
      <c r="N38" s="150">
        <f t="shared" si="1"/>
        <v>0</v>
      </c>
      <c r="O38" s="20"/>
      <c r="P38" s="165"/>
      <c r="Q38" s="3"/>
      <c r="R38" s="3"/>
      <c r="S38" s="3"/>
      <c r="T38" s="147">
        <f t="shared" si="2"/>
        <v>289169</v>
      </c>
      <c r="U38" s="206"/>
    </row>
    <row r="39" spans="1:21" ht="21" thickBot="1">
      <c r="A39" s="70">
        <v>7</v>
      </c>
      <c r="B39" s="69" t="s">
        <v>1</v>
      </c>
      <c r="C39" s="63"/>
      <c r="D39" s="64"/>
      <c r="E39" s="64"/>
      <c r="F39" s="67"/>
      <c r="G39" s="155">
        <f>G40</f>
        <v>2500</v>
      </c>
      <c r="H39" s="156">
        <f aca="true" t="shared" si="17" ref="H39:M39">H40</f>
        <v>0</v>
      </c>
      <c r="I39" s="187">
        <f t="shared" si="17"/>
        <v>0</v>
      </c>
      <c r="J39" s="156">
        <f t="shared" si="17"/>
        <v>0</v>
      </c>
      <c r="K39" s="156"/>
      <c r="L39" s="156">
        <f t="shared" si="17"/>
        <v>0</v>
      </c>
      <c r="M39" s="156">
        <f t="shared" si="17"/>
        <v>2500</v>
      </c>
      <c r="N39" s="150">
        <f t="shared" si="1"/>
        <v>0</v>
      </c>
      <c r="O39" s="20">
        <f>O40</f>
        <v>2500</v>
      </c>
      <c r="P39" s="20">
        <f>P40</f>
        <v>2500</v>
      </c>
      <c r="Q39" s="3"/>
      <c r="R39" s="3"/>
      <c r="S39" s="3"/>
      <c r="T39" s="147">
        <f t="shared" si="2"/>
        <v>2500</v>
      </c>
      <c r="U39" s="206">
        <f>G39/G45*100</f>
        <v>0.01436604840749193</v>
      </c>
    </row>
    <row r="40" spans="1:21" ht="21" thickBot="1">
      <c r="A40" s="70">
        <v>72</v>
      </c>
      <c r="B40" s="69" t="s">
        <v>117</v>
      </c>
      <c r="C40" s="71">
        <f>SUM(C41:C42)</f>
        <v>2500</v>
      </c>
      <c r="D40" s="72">
        <f>D41+D42</f>
        <v>0</v>
      </c>
      <c r="E40" s="72">
        <f>E41+E42</f>
        <v>0</v>
      </c>
      <c r="F40" s="73">
        <f aca="true" t="shared" si="18" ref="F40:M40">SUM(F41:F42)</f>
        <v>2500</v>
      </c>
      <c r="G40" s="152">
        <f t="shared" si="18"/>
        <v>2500</v>
      </c>
      <c r="H40" s="152">
        <f t="shared" si="18"/>
        <v>0</v>
      </c>
      <c r="I40" s="185">
        <f t="shared" si="18"/>
        <v>0</v>
      </c>
      <c r="J40" s="152">
        <f t="shared" si="18"/>
        <v>0</v>
      </c>
      <c r="K40" s="152">
        <f t="shared" si="18"/>
        <v>0</v>
      </c>
      <c r="L40" s="152">
        <f t="shared" si="18"/>
        <v>0</v>
      </c>
      <c r="M40" s="152">
        <f t="shared" si="18"/>
        <v>2500</v>
      </c>
      <c r="N40" s="150">
        <f t="shared" si="1"/>
        <v>0</v>
      </c>
      <c r="O40" s="20">
        <v>2500</v>
      </c>
      <c r="P40" s="165">
        <v>2500</v>
      </c>
      <c r="Q40" s="3"/>
      <c r="R40" s="3"/>
      <c r="S40" s="3"/>
      <c r="T40" s="147">
        <f t="shared" si="2"/>
        <v>2500</v>
      </c>
      <c r="U40" s="206">
        <f>G40/G45*100</f>
        <v>0.01436604840749193</v>
      </c>
    </row>
    <row r="41" spans="1:21" ht="21" thickBot="1">
      <c r="A41" s="98">
        <v>7211</v>
      </c>
      <c r="B41" s="50" t="s">
        <v>16</v>
      </c>
      <c r="C41" s="63">
        <v>2500</v>
      </c>
      <c r="D41" s="64">
        <v>0</v>
      </c>
      <c r="E41" s="64">
        <v>0</v>
      </c>
      <c r="F41" s="67">
        <v>2500</v>
      </c>
      <c r="G41" s="161">
        <v>2500</v>
      </c>
      <c r="H41" s="156">
        <v>0</v>
      </c>
      <c r="I41" s="187">
        <v>0</v>
      </c>
      <c r="J41" s="156">
        <v>0</v>
      </c>
      <c r="K41" s="156"/>
      <c r="L41" s="156">
        <v>0</v>
      </c>
      <c r="M41" s="161">
        <v>2500</v>
      </c>
      <c r="N41" s="150">
        <f t="shared" si="1"/>
        <v>0</v>
      </c>
      <c r="O41" s="20"/>
      <c r="P41" s="165"/>
      <c r="Q41" s="3"/>
      <c r="R41" s="3"/>
      <c r="S41" s="3"/>
      <c r="T41" s="147">
        <f t="shared" si="2"/>
        <v>2500</v>
      </c>
      <c r="U41" s="206"/>
    </row>
    <row r="42" spans="1:21" ht="24.75" customHeight="1" thickBot="1">
      <c r="A42" s="68">
        <v>7231</v>
      </c>
      <c r="B42" s="50" t="s">
        <v>17</v>
      </c>
      <c r="C42" s="63">
        <v>0</v>
      </c>
      <c r="D42" s="64">
        <v>0</v>
      </c>
      <c r="E42" s="64">
        <v>0</v>
      </c>
      <c r="F42" s="67"/>
      <c r="G42" s="161">
        <v>0</v>
      </c>
      <c r="H42" s="156">
        <v>0</v>
      </c>
      <c r="I42" s="187">
        <v>0</v>
      </c>
      <c r="J42" s="156">
        <v>0</v>
      </c>
      <c r="K42" s="156"/>
      <c r="L42" s="156">
        <v>0</v>
      </c>
      <c r="M42" s="161">
        <v>0</v>
      </c>
      <c r="N42" s="150">
        <f t="shared" si="1"/>
        <v>0</v>
      </c>
      <c r="O42" s="20"/>
      <c r="P42" s="165"/>
      <c r="Q42" s="3"/>
      <c r="R42" s="3"/>
      <c r="S42" s="3"/>
      <c r="T42" s="147">
        <f t="shared" si="2"/>
        <v>0</v>
      </c>
      <c r="U42" s="206"/>
    </row>
    <row r="43" spans="1:21" ht="14.25" thickBot="1">
      <c r="A43" s="82" t="s">
        <v>66</v>
      </c>
      <c r="B43" s="58" t="s">
        <v>65</v>
      </c>
      <c r="C43" s="80">
        <f>C14+C19+C24+C40</f>
        <v>12605986</v>
      </c>
      <c r="D43" s="81" t="e">
        <f>D14+D19+D24+D40</f>
        <v>#REF!</v>
      </c>
      <c r="E43" s="81">
        <f>E14+E19+E24+E40</f>
        <v>24400</v>
      </c>
      <c r="F43" s="73">
        <f>F14+F19+F24+F30+F40</f>
        <v>14725610</v>
      </c>
      <c r="G43" s="152">
        <f>G39+G5</f>
        <v>14733472</v>
      </c>
      <c r="H43" s="152">
        <f aca="true" t="shared" si="19" ref="H43:P43">H39+H5</f>
        <v>218390</v>
      </c>
      <c r="I43" s="185">
        <f t="shared" si="19"/>
        <v>5908942</v>
      </c>
      <c r="J43" s="152">
        <f t="shared" si="19"/>
        <v>8149273</v>
      </c>
      <c r="K43" s="152">
        <f t="shared" si="19"/>
        <v>426367</v>
      </c>
      <c r="L43" s="152">
        <f t="shared" si="19"/>
        <v>0</v>
      </c>
      <c r="M43" s="152">
        <f t="shared" si="19"/>
        <v>30500</v>
      </c>
      <c r="N43" s="150">
        <f t="shared" si="1"/>
        <v>0</v>
      </c>
      <c r="O43" s="152">
        <f t="shared" si="19"/>
        <v>14716273</v>
      </c>
      <c r="P43" s="152">
        <f t="shared" si="19"/>
        <v>13507361</v>
      </c>
      <c r="Q43" s="3"/>
      <c r="R43" s="3"/>
      <c r="S43" s="3"/>
      <c r="T43" s="147">
        <f t="shared" si="2"/>
        <v>14733472</v>
      </c>
      <c r="U43" s="206">
        <f>G43/G45*100</f>
        <v>84.66470878497077</v>
      </c>
    </row>
    <row r="44" spans="1:22" ht="21.75" customHeight="1" thickBot="1">
      <c r="A44" s="57">
        <v>9221</v>
      </c>
      <c r="B44" s="50" t="s">
        <v>50</v>
      </c>
      <c r="C44" s="63">
        <v>5785000</v>
      </c>
      <c r="D44" s="64">
        <v>720295</v>
      </c>
      <c r="E44" s="64">
        <v>0</v>
      </c>
      <c r="F44" s="65">
        <v>8897687</v>
      </c>
      <c r="G44" s="214">
        <v>2668669</v>
      </c>
      <c r="H44" s="212">
        <v>0</v>
      </c>
      <c r="I44" s="192">
        <v>607077</v>
      </c>
      <c r="J44" s="213">
        <v>1792984</v>
      </c>
      <c r="K44" s="168">
        <v>268608</v>
      </c>
      <c r="L44" s="212">
        <v>0</v>
      </c>
      <c r="M44" s="215">
        <v>0</v>
      </c>
      <c r="N44" s="148">
        <f t="shared" si="1"/>
        <v>0</v>
      </c>
      <c r="O44" s="217">
        <v>4255868</v>
      </c>
      <c r="P44" s="165">
        <v>3282704</v>
      </c>
      <c r="Q44" s="3"/>
      <c r="R44" s="3"/>
      <c r="S44" s="3"/>
      <c r="T44" s="147">
        <f t="shared" si="2"/>
        <v>2668669</v>
      </c>
      <c r="U44" s="206">
        <f>G44/G45*100</f>
        <v>15.335291215029232</v>
      </c>
      <c r="V44" s="34">
        <f>G44+O44+P44</f>
        <v>10207241</v>
      </c>
    </row>
    <row r="45" spans="1:21" ht="14.25" thickBot="1">
      <c r="A45" s="99"/>
      <c r="B45" s="100" t="s">
        <v>54</v>
      </c>
      <c r="C45" s="101">
        <f aca="true" t="shared" si="20" ref="C45:P45">C43+C44</f>
        <v>18390986</v>
      </c>
      <c r="D45" s="102" t="e">
        <f t="shared" si="20"/>
        <v>#REF!</v>
      </c>
      <c r="E45" s="102">
        <f t="shared" si="20"/>
        <v>24400</v>
      </c>
      <c r="F45" s="103">
        <f t="shared" si="20"/>
        <v>23623297</v>
      </c>
      <c r="G45" s="155">
        <f t="shared" si="20"/>
        <v>17402141</v>
      </c>
      <c r="H45" s="155">
        <f t="shared" si="20"/>
        <v>218390</v>
      </c>
      <c r="I45" s="186">
        <f t="shared" si="20"/>
        <v>6516019</v>
      </c>
      <c r="J45" s="155">
        <f t="shared" si="20"/>
        <v>9942257</v>
      </c>
      <c r="K45" s="155">
        <f t="shared" si="20"/>
        <v>694975</v>
      </c>
      <c r="L45" s="155">
        <f t="shared" si="20"/>
        <v>0</v>
      </c>
      <c r="M45" s="155">
        <f t="shared" si="20"/>
        <v>30500</v>
      </c>
      <c r="N45" s="150">
        <f t="shared" si="1"/>
        <v>0</v>
      </c>
      <c r="O45" s="155">
        <f t="shared" si="20"/>
        <v>18972141</v>
      </c>
      <c r="P45" s="155">
        <f t="shared" si="20"/>
        <v>16790065</v>
      </c>
      <c r="Q45" s="3"/>
      <c r="R45" s="3"/>
      <c r="S45" s="3"/>
      <c r="T45" s="147">
        <f t="shared" si="2"/>
        <v>17402141</v>
      </c>
      <c r="U45" s="204">
        <f>U43+U44</f>
        <v>100</v>
      </c>
    </row>
    <row r="46" spans="1:16" ht="14.25" customHeight="1">
      <c r="A46" s="104"/>
      <c r="B46" s="105"/>
      <c r="C46" s="106"/>
      <c r="D46" s="107"/>
      <c r="E46" s="107"/>
      <c r="F46" s="3"/>
      <c r="G46" s="147"/>
      <c r="K46" s="9"/>
      <c r="L46" s="1"/>
      <c r="M46" s="21"/>
      <c r="O46" s="8"/>
      <c r="P46" s="8"/>
    </row>
    <row r="47" spans="1:16" ht="13.5">
      <c r="A47" s="23"/>
      <c r="B47" s="36"/>
      <c r="C47" s="106"/>
      <c r="D47" s="107"/>
      <c r="E47" s="107"/>
      <c r="F47" s="22"/>
      <c r="G47" s="148"/>
      <c r="H47" s="23"/>
      <c r="I47" s="193"/>
      <c r="J47" s="24"/>
      <c r="K47" s="9"/>
      <c r="L47" s="1"/>
      <c r="M47" s="10"/>
      <c r="O47" s="8"/>
      <c r="P47" s="8"/>
    </row>
    <row r="48" spans="1:16" ht="14.25" thickBot="1">
      <c r="A48" s="23"/>
      <c r="B48" s="108"/>
      <c r="C48" s="106"/>
      <c r="D48" s="107"/>
      <c r="E48" s="107"/>
      <c r="F48" s="22"/>
      <c r="G48" s="148"/>
      <c r="H48" s="23"/>
      <c r="I48" s="193"/>
      <c r="J48" s="24"/>
      <c r="K48" s="9"/>
      <c r="L48" s="1"/>
      <c r="M48" s="21"/>
      <c r="O48" s="8"/>
      <c r="P48" s="8"/>
    </row>
    <row r="49" spans="1:21" ht="92.25" customHeight="1" thickBot="1">
      <c r="A49" s="38" t="s">
        <v>9</v>
      </c>
      <c r="B49" s="39" t="s">
        <v>18</v>
      </c>
      <c r="C49" s="11" t="s">
        <v>57</v>
      </c>
      <c r="D49" s="11" t="s">
        <v>59</v>
      </c>
      <c r="E49" s="40" t="s">
        <v>58</v>
      </c>
      <c r="F49" s="11" t="s">
        <v>67</v>
      </c>
      <c r="G49" s="40" t="s">
        <v>134</v>
      </c>
      <c r="H49" s="12" t="s">
        <v>123</v>
      </c>
      <c r="I49" s="181" t="s">
        <v>126</v>
      </c>
      <c r="J49" s="13" t="s">
        <v>127</v>
      </c>
      <c r="K49" s="13" t="s">
        <v>124</v>
      </c>
      <c r="L49" s="14" t="s">
        <v>125</v>
      </c>
      <c r="M49" s="169" t="s">
        <v>128</v>
      </c>
      <c r="O49" s="42" t="s">
        <v>130</v>
      </c>
      <c r="P49" s="42" t="s">
        <v>139</v>
      </c>
      <c r="U49" s="211" t="s">
        <v>138</v>
      </c>
    </row>
    <row r="50" spans="1:21" ht="14.25" thickBot="1">
      <c r="A50" s="38">
        <v>3</v>
      </c>
      <c r="B50" s="58" t="s">
        <v>73</v>
      </c>
      <c r="C50" s="11"/>
      <c r="D50" s="11"/>
      <c r="E50" s="40"/>
      <c r="F50" s="17">
        <f>F51+F61+F92</f>
        <v>14507259</v>
      </c>
      <c r="G50" s="25">
        <f aca="true" t="shared" si="21" ref="G50:P50">G51+G61+G92+G96</f>
        <v>16294640</v>
      </c>
      <c r="H50" s="25">
        <f t="shared" si="21"/>
        <v>173390</v>
      </c>
      <c r="I50" s="194">
        <f t="shared" si="21"/>
        <v>5758993</v>
      </c>
      <c r="J50" s="25">
        <f t="shared" si="21"/>
        <v>9676732</v>
      </c>
      <c r="K50" s="25">
        <f t="shared" si="21"/>
        <v>685525</v>
      </c>
      <c r="L50" s="25">
        <f t="shared" si="21"/>
        <v>0</v>
      </c>
      <c r="M50" s="25">
        <f t="shared" si="21"/>
        <v>0</v>
      </c>
      <c r="N50" s="109">
        <f aca="true" t="shared" si="22" ref="N50:N114">G50-H50-I50-J50-K50-L50-M50</f>
        <v>0</v>
      </c>
      <c r="O50" s="17">
        <f t="shared" si="21"/>
        <v>15864640</v>
      </c>
      <c r="P50" s="17">
        <f t="shared" si="21"/>
        <v>15864640</v>
      </c>
      <c r="T50" s="34">
        <f>SUM(H50:M50)</f>
        <v>16294640</v>
      </c>
      <c r="U50" s="206">
        <f>G50/G126*100</f>
        <v>93.63583480906172</v>
      </c>
    </row>
    <row r="51" spans="1:21" ht="22.5" customHeight="1" thickBot="1">
      <c r="A51" s="110">
        <v>31</v>
      </c>
      <c r="B51" s="58" t="s">
        <v>2</v>
      </c>
      <c r="C51" s="16">
        <f>SUM(C53:C58)</f>
        <v>7876932</v>
      </c>
      <c r="D51" s="40">
        <f>SUM(D53:D58)</f>
        <v>136313</v>
      </c>
      <c r="E51" s="40" t="e">
        <f>SUM(E53:E58)</f>
        <v>#REF!</v>
      </c>
      <c r="F51" s="6">
        <f aca="true" t="shared" si="23" ref="F51:M51">F52+F56+F59</f>
        <v>8680083</v>
      </c>
      <c r="G51" s="6">
        <f t="shared" si="23"/>
        <v>9441260</v>
      </c>
      <c r="H51" s="6">
        <f t="shared" si="23"/>
        <v>0</v>
      </c>
      <c r="I51" s="195">
        <f t="shared" si="23"/>
        <v>2985753</v>
      </c>
      <c r="J51" s="6">
        <f t="shared" si="23"/>
        <v>6092662</v>
      </c>
      <c r="K51" s="6">
        <f>K52+K56+K59</f>
        <v>362845</v>
      </c>
      <c r="L51" s="6">
        <f t="shared" si="23"/>
        <v>0</v>
      </c>
      <c r="M51" s="6">
        <f t="shared" si="23"/>
        <v>0</v>
      </c>
      <c r="N51" s="109">
        <f t="shared" si="22"/>
        <v>0</v>
      </c>
      <c r="O51" s="218">
        <v>9441260</v>
      </c>
      <c r="P51" s="219">
        <v>9441260</v>
      </c>
      <c r="T51" s="34">
        <f>SUM(H51:M51)</f>
        <v>9441260</v>
      </c>
      <c r="U51" s="206">
        <f>G51/G126*100</f>
        <v>54.253439275086905</v>
      </c>
    </row>
    <row r="52" spans="1:21" ht="14.25" thickBot="1">
      <c r="A52" s="110">
        <v>311</v>
      </c>
      <c r="B52" s="58" t="s">
        <v>71</v>
      </c>
      <c r="C52" s="16"/>
      <c r="D52" s="40"/>
      <c r="E52" s="40"/>
      <c r="F52" s="6">
        <f>F53+F54</f>
        <v>7283376</v>
      </c>
      <c r="G52" s="6">
        <f aca="true" t="shared" si="24" ref="G52:M52">SUM(G53:G55)</f>
        <v>7799646</v>
      </c>
      <c r="H52" s="6">
        <f t="shared" si="24"/>
        <v>0</v>
      </c>
      <c r="I52" s="195">
        <f t="shared" si="24"/>
        <v>2432054</v>
      </c>
      <c r="J52" s="6">
        <f t="shared" si="24"/>
        <v>5057997</v>
      </c>
      <c r="K52" s="6">
        <f t="shared" si="24"/>
        <v>309595</v>
      </c>
      <c r="L52" s="6">
        <f t="shared" si="24"/>
        <v>0</v>
      </c>
      <c r="M52" s="6">
        <f t="shared" si="24"/>
        <v>0</v>
      </c>
      <c r="N52" s="109">
        <f>G52-K52</f>
        <v>7490051</v>
      </c>
      <c r="O52" s="218"/>
      <c r="P52" s="219"/>
      <c r="T52" s="34">
        <f>SUM(H52:M52)</f>
        <v>7799646</v>
      </c>
      <c r="U52" s="206">
        <f>G52/G126*100</f>
        <v>44.82003679892031</v>
      </c>
    </row>
    <row r="53" spans="1:21" ht="14.25" thickBot="1">
      <c r="A53" s="111">
        <v>3111</v>
      </c>
      <c r="B53" s="112" t="s">
        <v>19</v>
      </c>
      <c r="C53" s="113">
        <v>6628114</v>
      </c>
      <c r="D53" s="114">
        <v>116209</v>
      </c>
      <c r="E53" s="114">
        <v>0</v>
      </c>
      <c r="F53" s="33">
        <v>7220745</v>
      </c>
      <c r="G53" s="28">
        <v>7682651</v>
      </c>
      <c r="H53" s="7">
        <v>0</v>
      </c>
      <c r="I53" s="196">
        <f>G53-H53-J53-K53-L53-M53</f>
        <v>2315059</v>
      </c>
      <c r="J53" s="141">
        <v>5057997</v>
      </c>
      <c r="K53" s="28">
        <v>309595</v>
      </c>
      <c r="L53" s="7"/>
      <c r="M53" s="26"/>
      <c r="N53" s="109">
        <f t="shared" si="22"/>
        <v>0</v>
      </c>
      <c r="O53" s="218"/>
      <c r="P53" s="219"/>
      <c r="T53" s="34">
        <f>SUM(H53:M53)</f>
        <v>7682651</v>
      </c>
      <c r="U53" s="206"/>
    </row>
    <row r="54" spans="1:21" ht="14.25" thickBot="1">
      <c r="A54" s="111">
        <v>3113</v>
      </c>
      <c r="B54" s="112" t="s">
        <v>20</v>
      </c>
      <c r="C54" s="113">
        <v>87089</v>
      </c>
      <c r="D54" s="114">
        <v>0</v>
      </c>
      <c r="E54" s="114" t="e">
        <f>C54-#REF!</f>
        <v>#REF!</v>
      </c>
      <c r="F54" s="33">
        <v>62631</v>
      </c>
      <c r="G54" s="28">
        <v>116995</v>
      </c>
      <c r="H54" s="7"/>
      <c r="I54" s="196">
        <f>G54-H54-J54-K54-L54-M54</f>
        <v>116995</v>
      </c>
      <c r="J54" s="7"/>
      <c r="K54" s="7"/>
      <c r="L54" s="7"/>
      <c r="M54" s="7"/>
      <c r="N54" s="109">
        <f t="shared" si="22"/>
        <v>0</v>
      </c>
      <c r="O54" s="218"/>
      <c r="P54" s="219"/>
      <c r="T54" s="34">
        <f aca="true" t="shared" si="25" ref="T54:T117">SUM(H54:M54)</f>
        <v>116995</v>
      </c>
      <c r="U54" s="206"/>
    </row>
    <row r="55" spans="1:21" ht="14.25" hidden="1" thickBot="1">
      <c r="A55" s="115">
        <v>3114</v>
      </c>
      <c r="B55" s="116" t="s">
        <v>92</v>
      </c>
      <c r="C55" s="113"/>
      <c r="D55" s="114"/>
      <c r="E55" s="114"/>
      <c r="F55" s="33"/>
      <c r="G55" s="26">
        <v>0</v>
      </c>
      <c r="H55" s="7">
        <v>0</v>
      </c>
      <c r="I55" s="197">
        <v>0</v>
      </c>
      <c r="J55" s="7">
        <v>0</v>
      </c>
      <c r="K55" s="7"/>
      <c r="L55" s="7"/>
      <c r="M55" s="7"/>
      <c r="N55" s="109">
        <f t="shared" si="22"/>
        <v>0</v>
      </c>
      <c r="O55" s="218"/>
      <c r="P55" s="219"/>
      <c r="T55" s="34">
        <f t="shared" si="25"/>
        <v>0</v>
      </c>
      <c r="U55" s="206"/>
    </row>
    <row r="56" spans="1:21" ht="14.25" thickBot="1">
      <c r="A56" s="110">
        <v>313</v>
      </c>
      <c r="B56" s="117" t="s">
        <v>72</v>
      </c>
      <c r="C56" s="16"/>
      <c r="D56" s="40"/>
      <c r="E56" s="40"/>
      <c r="F56" s="27">
        <f>F57+F58</f>
        <v>1114357</v>
      </c>
      <c r="G56" s="27">
        <f>G57+G58</f>
        <v>1341539</v>
      </c>
      <c r="H56" s="27">
        <f aca="true" t="shared" si="26" ref="H56:M56">H57+H58</f>
        <v>0</v>
      </c>
      <c r="I56" s="198">
        <f t="shared" si="26"/>
        <v>418314</v>
      </c>
      <c r="J56" s="27">
        <f t="shared" si="26"/>
        <v>869975</v>
      </c>
      <c r="K56" s="27">
        <f>K57+K58</f>
        <v>53250</v>
      </c>
      <c r="L56" s="27">
        <f t="shared" si="26"/>
        <v>0</v>
      </c>
      <c r="M56" s="27">
        <f t="shared" si="26"/>
        <v>0</v>
      </c>
      <c r="N56" s="109">
        <f>G56-K56</f>
        <v>1288289</v>
      </c>
      <c r="O56" s="218"/>
      <c r="P56" s="219"/>
      <c r="T56" s="34">
        <f t="shared" si="25"/>
        <v>1341539</v>
      </c>
      <c r="U56" s="206"/>
    </row>
    <row r="57" spans="1:21" ht="14.25" thickBot="1">
      <c r="A57" s="111">
        <v>3132</v>
      </c>
      <c r="B57" s="112" t="s">
        <v>21</v>
      </c>
      <c r="C57" s="113">
        <v>1040856</v>
      </c>
      <c r="D57" s="114">
        <v>18012</v>
      </c>
      <c r="E57" s="114">
        <v>0</v>
      </c>
      <c r="F57" s="33">
        <v>983256</v>
      </c>
      <c r="G57" s="26">
        <v>1208945</v>
      </c>
      <c r="H57" s="7"/>
      <c r="I57" s="199">
        <v>376968</v>
      </c>
      <c r="J57" s="33">
        <v>783990</v>
      </c>
      <c r="K57" s="33">
        <v>47987</v>
      </c>
      <c r="L57" s="7"/>
      <c r="M57" s="29"/>
      <c r="N57" s="109">
        <f t="shared" si="22"/>
        <v>0</v>
      </c>
      <c r="O57" s="218"/>
      <c r="P57" s="219"/>
      <c r="T57" s="34">
        <f t="shared" si="25"/>
        <v>1208945</v>
      </c>
      <c r="U57" s="206"/>
    </row>
    <row r="58" spans="1:21" ht="14.25" thickBot="1">
      <c r="A58" s="111">
        <v>3133</v>
      </c>
      <c r="B58" s="112" t="s">
        <v>22</v>
      </c>
      <c r="C58" s="113">
        <v>120873</v>
      </c>
      <c r="D58" s="114">
        <v>2092</v>
      </c>
      <c r="E58" s="114">
        <v>0</v>
      </c>
      <c r="F58" s="33">
        <v>131101</v>
      </c>
      <c r="G58" s="26">
        <v>132594</v>
      </c>
      <c r="H58" s="7"/>
      <c r="I58" s="199">
        <v>41346</v>
      </c>
      <c r="J58" s="33">
        <v>85985</v>
      </c>
      <c r="K58" s="33">
        <v>5263</v>
      </c>
      <c r="L58" s="7"/>
      <c r="M58" s="29"/>
      <c r="N58" s="109">
        <f t="shared" si="22"/>
        <v>0</v>
      </c>
      <c r="O58" s="218"/>
      <c r="P58" s="219"/>
      <c r="T58" s="34">
        <f t="shared" si="25"/>
        <v>132594</v>
      </c>
      <c r="U58" s="206"/>
    </row>
    <row r="59" spans="1:21" ht="24" thickBot="1">
      <c r="A59" s="110">
        <v>312</v>
      </c>
      <c r="B59" s="118" t="s">
        <v>3</v>
      </c>
      <c r="C59" s="16">
        <f>SUM(C60)</f>
        <v>319193</v>
      </c>
      <c r="D59" s="40">
        <f>SUM(D60:D61)</f>
        <v>38800</v>
      </c>
      <c r="E59" s="40">
        <f>SUM(E60:E61)</f>
        <v>0</v>
      </c>
      <c r="F59" s="17">
        <f aca="true" t="shared" si="27" ref="F59:M59">SUM(F60)</f>
        <v>282350</v>
      </c>
      <c r="G59" s="25">
        <f t="shared" si="27"/>
        <v>300075</v>
      </c>
      <c r="H59" s="25">
        <f t="shared" si="27"/>
        <v>0</v>
      </c>
      <c r="I59" s="194">
        <f t="shared" si="27"/>
        <v>135385</v>
      </c>
      <c r="J59" s="25">
        <f t="shared" si="27"/>
        <v>164690</v>
      </c>
      <c r="K59" s="25">
        <f t="shared" si="27"/>
        <v>0</v>
      </c>
      <c r="L59" s="25">
        <f t="shared" si="27"/>
        <v>0</v>
      </c>
      <c r="M59" s="25">
        <f t="shared" si="27"/>
        <v>0</v>
      </c>
      <c r="N59" s="109">
        <f>G59-K59</f>
        <v>300075</v>
      </c>
      <c r="O59" s="218">
        <v>300075</v>
      </c>
      <c r="P59" s="219">
        <v>300075</v>
      </c>
      <c r="T59" s="34">
        <f t="shared" si="25"/>
        <v>300075</v>
      </c>
      <c r="U59" s="206">
        <f>G59/G126*100</f>
        <v>1.7243567903512562</v>
      </c>
    </row>
    <row r="60" spans="1:21" ht="23.25" customHeight="1" thickBot="1">
      <c r="A60" s="119">
        <v>3121</v>
      </c>
      <c r="B60" s="50" t="s">
        <v>135</v>
      </c>
      <c r="C60" s="113">
        <v>319193</v>
      </c>
      <c r="D60" s="114">
        <v>38800</v>
      </c>
      <c r="E60" s="114">
        <v>0</v>
      </c>
      <c r="F60" s="33">
        <v>282350</v>
      </c>
      <c r="G60" s="26">
        <v>300075</v>
      </c>
      <c r="H60" s="30"/>
      <c r="I60" s="200">
        <f>G60-H60-J60-K60-L60-M60</f>
        <v>135385</v>
      </c>
      <c r="J60" s="31">
        <v>164690</v>
      </c>
      <c r="K60" s="30"/>
      <c r="L60" s="26">
        <v>0</v>
      </c>
      <c r="M60" s="30">
        <v>0</v>
      </c>
      <c r="N60" s="109">
        <f t="shared" si="22"/>
        <v>0</v>
      </c>
      <c r="O60" s="218"/>
      <c r="P60" s="219"/>
      <c r="T60" s="34">
        <f t="shared" si="25"/>
        <v>300075</v>
      </c>
      <c r="U60" s="206"/>
    </row>
    <row r="61" spans="1:21" s="120" customFormat="1" ht="14.25" thickBot="1">
      <c r="A61" s="110">
        <v>32</v>
      </c>
      <c r="B61" s="58" t="s">
        <v>4</v>
      </c>
      <c r="C61" s="11"/>
      <c r="D61" s="40"/>
      <c r="E61" s="40"/>
      <c r="F61" s="6">
        <f>F62+F66+F73+F85</f>
        <v>5820326</v>
      </c>
      <c r="G61" s="6">
        <f aca="true" t="shared" si="28" ref="G61:M61">G62+G66+G73+G85+G83</f>
        <v>6391088</v>
      </c>
      <c r="H61" s="6">
        <f t="shared" si="28"/>
        <v>173390</v>
      </c>
      <c r="I61" s="195">
        <f t="shared" si="28"/>
        <v>2763290</v>
      </c>
      <c r="J61" s="6">
        <f t="shared" si="28"/>
        <v>3134020</v>
      </c>
      <c r="K61" s="6">
        <f t="shared" si="28"/>
        <v>320388</v>
      </c>
      <c r="L61" s="6">
        <f t="shared" si="28"/>
        <v>0</v>
      </c>
      <c r="M61" s="6">
        <f t="shared" si="28"/>
        <v>0</v>
      </c>
      <c r="N61" s="109">
        <f>G61-K61</f>
        <v>6070700</v>
      </c>
      <c r="O61" s="220">
        <v>6391088</v>
      </c>
      <c r="P61" s="220">
        <v>6391088</v>
      </c>
      <c r="T61" s="34">
        <f t="shared" si="25"/>
        <v>6391088</v>
      </c>
      <c r="U61" s="206">
        <f>G61/G126*100</f>
        <v>36.725871833816306</v>
      </c>
    </row>
    <row r="62" spans="1:21" ht="24" thickBot="1">
      <c r="A62" s="110">
        <v>321</v>
      </c>
      <c r="B62" s="58" t="s">
        <v>5</v>
      </c>
      <c r="C62" s="16">
        <f aca="true" t="shared" si="29" ref="C62:J62">SUM(C63:C65)</f>
        <v>317192</v>
      </c>
      <c r="D62" s="40">
        <f t="shared" si="29"/>
        <v>30000</v>
      </c>
      <c r="E62" s="40">
        <f t="shared" si="29"/>
        <v>0</v>
      </c>
      <c r="F62" s="17">
        <f>SUM(F63:F65)</f>
        <v>386612</v>
      </c>
      <c r="G62" s="25">
        <f>SUM(G63:G65)</f>
        <v>271247</v>
      </c>
      <c r="H62" s="25">
        <f t="shared" si="29"/>
        <v>0</v>
      </c>
      <c r="I62" s="194">
        <f t="shared" si="29"/>
        <v>125972</v>
      </c>
      <c r="J62" s="25">
        <f t="shared" si="29"/>
        <v>112265</v>
      </c>
      <c r="K62" s="25">
        <f>SUM(K63:K65)</f>
        <v>33010</v>
      </c>
      <c r="L62" s="25">
        <f>SUM(L63:L65)</f>
        <v>0</v>
      </c>
      <c r="M62" s="25">
        <f>SUM(M63:M65)</f>
        <v>0</v>
      </c>
      <c r="N62" s="109">
        <f>G62-K62</f>
        <v>238237</v>
      </c>
      <c r="O62" s="218"/>
      <c r="P62" s="219"/>
      <c r="T62" s="34">
        <f t="shared" si="25"/>
        <v>271247</v>
      </c>
      <c r="U62" s="206">
        <f>G62/G126*100</f>
        <v>1.5586990129547853</v>
      </c>
    </row>
    <row r="63" spans="1:21" ht="14.25" thickBot="1">
      <c r="A63" s="111">
        <v>3211</v>
      </c>
      <c r="B63" s="112" t="s">
        <v>23</v>
      </c>
      <c r="C63" s="113">
        <v>50000</v>
      </c>
      <c r="D63" s="114">
        <v>0</v>
      </c>
      <c r="E63" s="114">
        <v>0</v>
      </c>
      <c r="F63" s="33">
        <v>50000</v>
      </c>
      <c r="G63" s="142">
        <v>56000</v>
      </c>
      <c r="H63" s="7"/>
      <c r="I63" s="196">
        <f>G63-H63-J63-K63-L63-M63</f>
        <v>18990</v>
      </c>
      <c r="J63" s="179">
        <v>15000</v>
      </c>
      <c r="K63" s="7">
        <v>22010</v>
      </c>
      <c r="L63" s="7">
        <v>0</v>
      </c>
      <c r="M63" s="7">
        <v>0</v>
      </c>
      <c r="N63" s="109">
        <f t="shared" si="22"/>
        <v>0</v>
      </c>
      <c r="O63" s="218"/>
      <c r="P63" s="219"/>
      <c r="T63" s="34">
        <f t="shared" si="25"/>
        <v>56000</v>
      </c>
      <c r="U63" s="206"/>
    </row>
    <row r="64" spans="1:21" ht="21" customHeight="1" thickBot="1">
      <c r="A64" s="111">
        <v>3212</v>
      </c>
      <c r="B64" s="112" t="s">
        <v>24</v>
      </c>
      <c r="C64" s="113">
        <v>207192</v>
      </c>
      <c r="D64" s="114">
        <v>0</v>
      </c>
      <c r="E64" s="114">
        <v>0</v>
      </c>
      <c r="F64" s="33">
        <v>161172</v>
      </c>
      <c r="G64" s="26">
        <v>160247</v>
      </c>
      <c r="H64" s="30"/>
      <c r="I64" s="200">
        <f>G64-H64-J64-K64-L64-M64</f>
        <v>87982</v>
      </c>
      <c r="J64" s="176">
        <v>72265</v>
      </c>
      <c r="K64" s="30">
        <v>0</v>
      </c>
      <c r="L64" s="30">
        <v>0</v>
      </c>
      <c r="M64" s="30">
        <v>0</v>
      </c>
      <c r="N64" s="109">
        <f t="shared" si="22"/>
        <v>0</v>
      </c>
      <c r="O64" s="218"/>
      <c r="P64" s="219"/>
      <c r="T64" s="34">
        <f t="shared" si="25"/>
        <v>160247</v>
      </c>
      <c r="U64" s="206"/>
    </row>
    <row r="65" spans="1:21" ht="14.25" thickBot="1">
      <c r="A65" s="111">
        <v>3213</v>
      </c>
      <c r="B65" s="112" t="s">
        <v>25</v>
      </c>
      <c r="C65" s="113">
        <v>60000</v>
      </c>
      <c r="D65" s="114">
        <v>30000</v>
      </c>
      <c r="E65" s="114">
        <v>0</v>
      </c>
      <c r="F65" s="33">
        <v>175440</v>
      </c>
      <c r="G65" s="142">
        <v>55000</v>
      </c>
      <c r="H65" s="7"/>
      <c r="I65" s="196">
        <f>G65-H65-J65-K65-L65-M65</f>
        <v>19000</v>
      </c>
      <c r="J65" s="178">
        <v>25000</v>
      </c>
      <c r="K65" s="7">
        <v>11000</v>
      </c>
      <c r="L65" s="7">
        <v>0</v>
      </c>
      <c r="M65" s="7">
        <v>0</v>
      </c>
      <c r="N65" s="109">
        <f t="shared" si="22"/>
        <v>0</v>
      </c>
      <c r="O65" s="218"/>
      <c r="P65" s="219"/>
      <c r="T65" s="34">
        <f t="shared" si="25"/>
        <v>55000</v>
      </c>
      <c r="U65" s="206"/>
    </row>
    <row r="66" spans="1:21" ht="24" thickBot="1">
      <c r="A66" s="110">
        <v>322</v>
      </c>
      <c r="B66" s="58" t="s">
        <v>6</v>
      </c>
      <c r="C66" s="16">
        <f>SUM(C67:C71)</f>
        <v>2622936</v>
      </c>
      <c r="D66" s="40" t="e">
        <f>SUM(D67:D71)</f>
        <v>#REF!</v>
      </c>
      <c r="E66" s="40" t="e">
        <f>SUM(E67:E71)</f>
        <v>#REF!</v>
      </c>
      <c r="F66" s="17">
        <f>SUM(F67:F72)</f>
        <v>3811485</v>
      </c>
      <c r="G66" s="25">
        <f>SUM(G67:G72)</f>
        <v>3734158</v>
      </c>
      <c r="H66" s="25">
        <f aca="true" t="shared" si="30" ref="H66:M66">SUM(H67:H72)</f>
        <v>1519</v>
      </c>
      <c r="I66" s="194">
        <f t="shared" si="30"/>
        <v>1527799</v>
      </c>
      <c r="J66" s="25">
        <f t="shared" si="30"/>
        <v>2179855</v>
      </c>
      <c r="K66" s="25">
        <f>SUM(K67:K72)</f>
        <v>24985</v>
      </c>
      <c r="L66" s="25">
        <f t="shared" si="30"/>
        <v>0</v>
      </c>
      <c r="M66" s="25">
        <f t="shared" si="30"/>
        <v>0</v>
      </c>
      <c r="N66" s="109">
        <f>G66-K66</f>
        <v>3709173</v>
      </c>
      <c r="O66" s="218"/>
      <c r="P66" s="219"/>
      <c r="T66" s="34">
        <f t="shared" si="25"/>
        <v>3734158</v>
      </c>
      <c r="U66" s="206">
        <f>G66/G126*100</f>
        <v>21.458037835689296</v>
      </c>
    </row>
    <row r="67" spans="1:21" ht="15.75" customHeight="1" thickBot="1">
      <c r="A67" s="111">
        <v>3221</v>
      </c>
      <c r="B67" s="112" t="s">
        <v>95</v>
      </c>
      <c r="C67" s="113">
        <v>301625</v>
      </c>
      <c r="D67" s="114" t="e">
        <f>#REF!-C67</f>
        <v>#REF!</v>
      </c>
      <c r="E67" s="114">
        <v>0</v>
      </c>
      <c r="F67" s="33">
        <v>485017</v>
      </c>
      <c r="G67" s="149">
        <v>454831</v>
      </c>
      <c r="H67" s="30">
        <v>0</v>
      </c>
      <c r="I67" s="200">
        <f aca="true" t="shared" si="31" ref="I67:I72">G67-H67-J67-K67-L67-M67</f>
        <v>182346</v>
      </c>
      <c r="J67" s="31">
        <v>259000</v>
      </c>
      <c r="K67" s="30">
        <v>13485</v>
      </c>
      <c r="L67" s="30">
        <v>0</v>
      </c>
      <c r="M67" s="30"/>
      <c r="N67" s="109">
        <f t="shared" si="22"/>
        <v>0</v>
      </c>
      <c r="O67" s="218"/>
      <c r="P67" s="219"/>
      <c r="T67" s="34">
        <f t="shared" si="25"/>
        <v>454831</v>
      </c>
      <c r="U67" s="208" t="s">
        <v>136</v>
      </c>
    </row>
    <row r="68" spans="1:21" ht="14.25" thickBot="1">
      <c r="A68" s="111">
        <v>3222</v>
      </c>
      <c r="B68" s="112" t="s">
        <v>26</v>
      </c>
      <c r="C68" s="113">
        <v>1915162</v>
      </c>
      <c r="D68" s="114" t="e">
        <f>#REF!-C68</f>
        <v>#REF!</v>
      </c>
      <c r="E68" s="114">
        <v>0</v>
      </c>
      <c r="F68" s="33">
        <v>2740772</v>
      </c>
      <c r="G68" s="33">
        <v>2567716</v>
      </c>
      <c r="H68" s="7"/>
      <c r="I68" s="196">
        <f t="shared" si="31"/>
        <v>1087874</v>
      </c>
      <c r="J68" s="32">
        <v>1471842</v>
      </c>
      <c r="K68" s="28">
        <v>8000</v>
      </c>
      <c r="L68" s="33">
        <v>0</v>
      </c>
      <c r="M68" s="29">
        <v>0</v>
      </c>
      <c r="N68" s="109">
        <f t="shared" si="22"/>
        <v>0</v>
      </c>
      <c r="O68" s="218"/>
      <c r="P68" s="219"/>
      <c r="T68" s="34">
        <f t="shared" si="25"/>
        <v>2567716</v>
      </c>
      <c r="U68" s="206"/>
    </row>
    <row r="69" spans="1:21" ht="14.25" thickBot="1">
      <c r="A69" s="111">
        <v>3223</v>
      </c>
      <c r="B69" s="112" t="s">
        <v>27</v>
      </c>
      <c r="C69" s="113">
        <v>308010</v>
      </c>
      <c r="D69" s="114">
        <v>0</v>
      </c>
      <c r="E69" s="114" t="e">
        <f>C69-#REF!</f>
        <v>#REF!</v>
      </c>
      <c r="F69" s="33">
        <v>426061</v>
      </c>
      <c r="G69" s="33">
        <v>357500</v>
      </c>
      <c r="H69" s="7"/>
      <c r="I69" s="196">
        <f t="shared" si="31"/>
        <v>150625</v>
      </c>
      <c r="J69" s="178">
        <v>203375</v>
      </c>
      <c r="K69" s="28">
        <v>3500</v>
      </c>
      <c r="L69" s="33">
        <v>0</v>
      </c>
      <c r="M69" s="33"/>
      <c r="N69" s="109">
        <f t="shared" si="22"/>
        <v>0</v>
      </c>
      <c r="O69" s="218"/>
      <c r="P69" s="219"/>
      <c r="T69" s="34">
        <f t="shared" si="25"/>
        <v>357500</v>
      </c>
      <c r="U69" s="206"/>
    </row>
    <row r="70" spans="1:21" ht="14.25" thickBot="1">
      <c r="A70" s="111">
        <v>3224</v>
      </c>
      <c r="B70" s="112" t="s">
        <v>28</v>
      </c>
      <c r="C70" s="113">
        <v>11000</v>
      </c>
      <c r="D70" s="114">
        <v>0</v>
      </c>
      <c r="E70" s="114" t="e">
        <f>C70-#REF!</f>
        <v>#REF!</v>
      </c>
      <c r="F70" s="33">
        <v>73212</v>
      </c>
      <c r="G70" s="33">
        <v>121725</v>
      </c>
      <c r="H70" s="28">
        <v>1519</v>
      </c>
      <c r="I70" s="196">
        <f t="shared" si="31"/>
        <v>34574</v>
      </c>
      <c r="J70" s="178">
        <v>85632</v>
      </c>
      <c r="K70" s="7"/>
      <c r="L70" s="33"/>
      <c r="M70" s="33">
        <v>0</v>
      </c>
      <c r="N70" s="109">
        <f t="shared" si="22"/>
        <v>0</v>
      </c>
      <c r="O70" s="218"/>
      <c r="P70" s="219"/>
      <c r="T70" s="34">
        <f t="shared" si="25"/>
        <v>121725</v>
      </c>
      <c r="U70" s="206"/>
    </row>
    <row r="71" spans="1:21" ht="14.25" thickBot="1">
      <c r="A71" s="111">
        <v>3225</v>
      </c>
      <c r="B71" s="112" t="s">
        <v>29</v>
      </c>
      <c r="C71" s="113">
        <v>87139</v>
      </c>
      <c r="D71" s="114" t="e">
        <f>#REF!-C71</f>
        <v>#REF!</v>
      </c>
      <c r="E71" s="114">
        <v>0</v>
      </c>
      <c r="F71" s="33">
        <v>57409</v>
      </c>
      <c r="G71" s="33">
        <v>116855</v>
      </c>
      <c r="H71" s="7"/>
      <c r="I71" s="196">
        <f t="shared" si="31"/>
        <v>37347</v>
      </c>
      <c r="J71" s="178">
        <v>79508</v>
      </c>
      <c r="K71" s="7"/>
      <c r="L71" s="33">
        <v>0</v>
      </c>
      <c r="M71" s="33"/>
      <c r="N71" s="109">
        <f t="shared" si="22"/>
        <v>0</v>
      </c>
      <c r="O71" s="218"/>
      <c r="P71" s="219"/>
      <c r="T71" s="34">
        <f t="shared" si="25"/>
        <v>116855</v>
      </c>
      <c r="U71" s="206"/>
    </row>
    <row r="72" spans="1:21" ht="14.25" thickBot="1">
      <c r="A72" s="111">
        <v>3227</v>
      </c>
      <c r="B72" s="112" t="s">
        <v>63</v>
      </c>
      <c r="C72" s="113"/>
      <c r="D72" s="114"/>
      <c r="E72" s="114"/>
      <c r="F72" s="33">
        <v>29014</v>
      </c>
      <c r="G72" s="33">
        <v>115531</v>
      </c>
      <c r="H72" s="7"/>
      <c r="I72" s="196">
        <f t="shared" si="31"/>
        <v>35033</v>
      </c>
      <c r="J72" s="178">
        <v>80498</v>
      </c>
      <c r="K72" s="7"/>
      <c r="L72" s="33">
        <v>0</v>
      </c>
      <c r="M72" s="33">
        <v>0</v>
      </c>
      <c r="N72" s="109">
        <f t="shared" si="22"/>
        <v>0</v>
      </c>
      <c r="O72" s="218"/>
      <c r="P72" s="219"/>
      <c r="T72" s="34">
        <f t="shared" si="25"/>
        <v>115531</v>
      </c>
      <c r="U72" s="206"/>
    </row>
    <row r="73" spans="1:21" ht="14.25" thickBot="1">
      <c r="A73" s="110">
        <v>323</v>
      </c>
      <c r="B73" s="58" t="s">
        <v>7</v>
      </c>
      <c r="C73" s="16">
        <f aca="true" t="shared" si="32" ref="C73:J73">SUM(C74:C82)</f>
        <v>1229582</v>
      </c>
      <c r="D73" s="40" t="e">
        <f t="shared" si="32"/>
        <v>#REF!</v>
      </c>
      <c r="E73" s="40" t="e">
        <f t="shared" si="32"/>
        <v>#REF!</v>
      </c>
      <c r="F73" s="17">
        <f>SUM(F74:F82)</f>
        <v>1361151</v>
      </c>
      <c r="G73" s="25">
        <f>SUM(G74:G82)</f>
        <v>2102145</v>
      </c>
      <c r="H73" s="25">
        <f t="shared" si="32"/>
        <v>171871</v>
      </c>
      <c r="I73" s="194">
        <f t="shared" si="32"/>
        <v>913280</v>
      </c>
      <c r="J73" s="25">
        <f t="shared" si="32"/>
        <v>776900</v>
      </c>
      <c r="K73" s="25">
        <f>SUM(K74:K82)</f>
        <v>240094</v>
      </c>
      <c r="L73" s="25">
        <f>SUM(L74:L82)</f>
        <v>0</v>
      </c>
      <c r="M73" s="25">
        <f>SUM(M74:M82)</f>
        <v>0</v>
      </c>
      <c r="N73" s="109">
        <f>G73-K73</f>
        <v>1862051</v>
      </c>
      <c r="O73" s="218"/>
      <c r="P73" s="219"/>
      <c r="T73" s="34">
        <f t="shared" si="25"/>
        <v>2102145</v>
      </c>
      <c r="U73" s="206">
        <f>G73/G126*100</f>
        <v>12.079806731826848</v>
      </c>
    </row>
    <row r="74" spans="1:21" ht="14.25" thickBot="1">
      <c r="A74" s="111">
        <v>3231</v>
      </c>
      <c r="B74" s="112" t="s">
        <v>30</v>
      </c>
      <c r="C74" s="113">
        <v>163712</v>
      </c>
      <c r="D74" s="114">
        <v>0</v>
      </c>
      <c r="E74" s="114" t="e">
        <f>C74-#REF!</f>
        <v>#REF!</v>
      </c>
      <c r="F74" s="33">
        <v>187000</v>
      </c>
      <c r="G74" s="33">
        <v>178750</v>
      </c>
      <c r="H74" s="30"/>
      <c r="I74" s="200">
        <f aca="true" t="shared" si="33" ref="I74:I84">G74-H74-J74-K74-L74-M74</f>
        <v>92550</v>
      </c>
      <c r="J74" s="177">
        <v>85000</v>
      </c>
      <c r="K74" s="30">
        <v>1200</v>
      </c>
      <c r="L74" s="26">
        <v>0</v>
      </c>
      <c r="M74" s="26">
        <v>0</v>
      </c>
      <c r="N74" s="109">
        <f t="shared" si="22"/>
        <v>0</v>
      </c>
      <c r="O74" s="218"/>
      <c r="P74" s="219"/>
      <c r="T74" s="34">
        <f t="shared" si="25"/>
        <v>178750</v>
      </c>
      <c r="U74" s="206"/>
    </row>
    <row r="75" spans="1:21" ht="14.25" thickBot="1">
      <c r="A75" s="111">
        <v>3232</v>
      </c>
      <c r="B75" s="112" t="s">
        <v>31</v>
      </c>
      <c r="C75" s="113">
        <v>266120</v>
      </c>
      <c r="D75" s="114">
        <v>0</v>
      </c>
      <c r="E75" s="114">
        <v>54120</v>
      </c>
      <c r="F75" s="33">
        <v>415235</v>
      </c>
      <c r="G75" s="33">
        <v>433900</v>
      </c>
      <c r="H75" s="143">
        <v>138390</v>
      </c>
      <c r="I75" s="200">
        <f t="shared" si="33"/>
        <v>132510</v>
      </c>
      <c r="J75" s="177">
        <v>163000</v>
      </c>
      <c r="K75" s="30"/>
      <c r="L75" s="26">
        <v>0</v>
      </c>
      <c r="M75" s="26">
        <v>0</v>
      </c>
      <c r="N75" s="109">
        <f t="shared" si="22"/>
        <v>0</v>
      </c>
      <c r="O75" s="218"/>
      <c r="P75" s="219"/>
      <c r="T75" s="34">
        <f t="shared" si="25"/>
        <v>433900</v>
      </c>
      <c r="U75" s="206"/>
    </row>
    <row r="76" spans="1:21" ht="14.25" thickBot="1">
      <c r="A76" s="111">
        <v>3233</v>
      </c>
      <c r="B76" s="112" t="s">
        <v>32</v>
      </c>
      <c r="C76" s="113">
        <v>36900</v>
      </c>
      <c r="D76" s="114">
        <v>0</v>
      </c>
      <c r="E76" s="114" t="e">
        <f>C76-#REF!</f>
        <v>#REF!</v>
      </c>
      <c r="F76" s="33">
        <v>88000</v>
      </c>
      <c r="G76" s="33">
        <v>44140</v>
      </c>
      <c r="H76" s="30"/>
      <c r="I76" s="200">
        <f t="shared" si="33"/>
        <v>32140</v>
      </c>
      <c r="J76" s="177">
        <v>10000</v>
      </c>
      <c r="K76" s="30">
        <v>2000</v>
      </c>
      <c r="L76" s="26">
        <v>0</v>
      </c>
      <c r="M76" s="26">
        <v>0</v>
      </c>
      <c r="N76" s="109">
        <f t="shared" si="22"/>
        <v>0</v>
      </c>
      <c r="O76" s="221"/>
      <c r="P76" s="219"/>
      <c r="T76" s="34">
        <f t="shared" si="25"/>
        <v>44140</v>
      </c>
      <c r="U76" s="206"/>
    </row>
    <row r="77" spans="1:21" ht="16.5" customHeight="1" thickBot="1">
      <c r="A77" s="111">
        <v>3234</v>
      </c>
      <c r="B77" s="112" t="s">
        <v>33</v>
      </c>
      <c r="C77" s="113">
        <v>278526</v>
      </c>
      <c r="D77" s="114">
        <v>0</v>
      </c>
      <c r="E77" s="114" t="e">
        <f>C77-#REF!</f>
        <v>#REF!</v>
      </c>
      <c r="F77" s="33">
        <v>179455</v>
      </c>
      <c r="G77" s="33">
        <v>209250</v>
      </c>
      <c r="H77" s="30"/>
      <c r="I77" s="200">
        <f t="shared" si="33"/>
        <v>100350</v>
      </c>
      <c r="J77" s="177">
        <v>108900</v>
      </c>
      <c r="K77" s="30"/>
      <c r="L77" s="26">
        <v>0</v>
      </c>
      <c r="M77" s="26">
        <v>0</v>
      </c>
      <c r="N77" s="109">
        <f t="shared" si="22"/>
        <v>0</v>
      </c>
      <c r="O77" s="218"/>
      <c r="P77" s="219"/>
      <c r="T77" s="34">
        <f t="shared" si="25"/>
        <v>209250</v>
      </c>
      <c r="U77" s="206"/>
    </row>
    <row r="78" spans="1:21" ht="14.25" thickBot="1">
      <c r="A78" s="111">
        <v>3235</v>
      </c>
      <c r="B78" s="112" t="s">
        <v>53</v>
      </c>
      <c r="C78" s="113">
        <v>10168</v>
      </c>
      <c r="D78" s="114" t="e">
        <f>#REF!-C78</f>
        <v>#REF!</v>
      </c>
      <c r="E78" s="114">
        <v>0</v>
      </c>
      <c r="F78" s="33">
        <v>18450</v>
      </c>
      <c r="G78" s="33">
        <v>14500</v>
      </c>
      <c r="H78" s="30"/>
      <c r="I78" s="200">
        <f t="shared" si="33"/>
        <v>8500</v>
      </c>
      <c r="J78" s="177">
        <v>6000</v>
      </c>
      <c r="K78" s="30"/>
      <c r="L78" s="26">
        <v>0</v>
      </c>
      <c r="M78" s="26">
        <v>0</v>
      </c>
      <c r="N78" s="109">
        <f t="shared" si="22"/>
        <v>0</v>
      </c>
      <c r="O78" s="218"/>
      <c r="P78" s="219"/>
      <c r="T78" s="34">
        <f t="shared" si="25"/>
        <v>14500</v>
      </c>
      <c r="U78" s="206"/>
    </row>
    <row r="79" spans="1:21" ht="14.25" thickBot="1">
      <c r="A79" s="111">
        <v>3236</v>
      </c>
      <c r="B79" s="112" t="s">
        <v>34</v>
      </c>
      <c r="C79" s="113">
        <v>70000</v>
      </c>
      <c r="D79" s="114">
        <v>0</v>
      </c>
      <c r="E79" s="114" t="e">
        <f>C79-#REF!</f>
        <v>#REF!</v>
      </c>
      <c r="F79" s="33">
        <v>82959</v>
      </c>
      <c r="G79" s="33">
        <v>551500</v>
      </c>
      <c r="H79" s="30"/>
      <c r="I79" s="200">
        <f t="shared" si="33"/>
        <v>295000</v>
      </c>
      <c r="J79" s="177">
        <v>84000</v>
      </c>
      <c r="K79" s="30">
        <v>172500</v>
      </c>
      <c r="L79" s="26">
        <v>0</v>
      </c>
      <c r="M79" s="26">
        <v>0</v>
      </c>
      <c r="N79" s="109">
        <f t="shared" si="22"/>
        <v>0</v>
      </c>
      <c r="O79" s="218"/>
      <c r="P79" s="219"/>
      <c r="T79" s="34">
        <f t="shared" si="25"/>
        <v>551500</v>
      </c>
      <c r="U79" s="206"/>
    </row>
    <row r="80" spans="1:21" ht="14.25" thickBot="1">
      <c r="A80" s="111">
        <v>3237</v>
      </c>
      <c r="B80" s="112" t="s">
        <v>35</v>
      </c>
      <c r="C80" s="113">
        <v>222070</v>
      </c>
      <c r="D80" s="114" t="e">
        <f>#REF!-C80</f>
        <v>#REF!</v>
      </c>
      <c r="E80" s="114">
        <v>0</v>
      </c>
      <c r="F80" s="33">
        <v>171096</v>
      </c>
      <c r="G80" s="33">
        <v>268703</v>
      </c>
      <c r="H80" s="30">
        <v>0</v>
      </c>
      <c r="I80" s="200">
        <f t="shared" si="33"/>
        <v>128009</v>
      </c>
      <c r="J80" s="177">
        <v>90000</v>
      </c>
      <c r="K80" s="30">
        <v>50694</v>
      </c>
      <c r="L80" s="26">
        <v>0</v>
      </c>
      <c r="M80" s="26">
        <v>0</v>
      </c>
      <c r="N80" s="109">
        <f t="shared" si="22"/>
        <v>0</v>
      </c>
      <c r="O80" s="218"/>
      <c r="P80" s="219"/>
      <c r="T80" s="34">
        <f t="shared" si="25"/>
        <v>268703</v>
      </c>
      <c r="U80" s="206"/>
    </row>
    <row r="81" spans="1:21" ht="21.75" customHeight="1" thickBot="1">
      <c r="A81" s="111">
        <v>3238</v>
      </c>
      <c r="B81" s="112" t="s">
        <v>120</v>
      </c>
      <c r="C81" s="113">
        <v>7000</v>
      </c>
      <c r="D81" s="114" t="e">
        <f>#REF!-C81</f>
        <v>#REF!</v>
      </c>
      <c r="E81" s="114">
        <v>0</v>
      </c>
      <c r="F81" s="33">
        <v>46163</v>
      </c>
      <c r="G81" s="33">
        <v>112242</v>
      </c>
      <c r="H81" s="144">
        <v>33481</v>
      </c>
      <c r="I81" s="200">
        <f t="shared" si="33"/>
        <v>20061</v>
      </c>
      <c r="J81" s="177">
        <v>45000</v>
      </c>
      <c r="K81" s="30">
        <v>13700</v>
      </c>
      <c r="L81" s="26">
        <v>0</v>
      </c>
      <c r="M81" s="26">
        <v>0</v>
      </c>
      <c r="N81" s="109">
        <f t="shared" si="22"/>
        <v>0</v>
      </c>
      <c r="O81" s="218"/>
      <c r="P81" s="219"/>
      <c r="T81" s="34">
        <f t="shared" si="25"/>
        <v>112242</v>
      </c>
      <c r="U81" s="206"/>
    </row>
    <row r="82" spans="1:21" ht="24.75" customHeight="1" thickBot="1">
      <c r="A82" s="119">
        <v>3239</v>
      </c>
      <c r="B82" s="50" t="s">
        <v>98</v>
      </c>
      <c r="C82" s="113">
        <v>175086</v>
      </c>
      <c r="D82" s="114" t="e">
        <f>#REF!-C82</f>
        <v>#REF!</v>
      </c>
      <c r="E82" s="114">
        <v>0</v>
      </c>
      <c r="F82" s="121">
        <v>172793</v>
      </c>
      <c r="G82" s="121">
        <v>289160</v>
      </c>
      <c r="H82" s="144"/>
      <c r="I82" s="200">
        <f t="shared" si="33"/>
        <v>104160</v>
      </c>
      <c r="J82" s="176">
        <v>185000</v>
      </c>
      <c r="K82" s="30"/>
      <c r="L82" s="26">
        <v>0</v>
      </c>
      <c r="M82" s="26">
        <v>0</v>
      </c>
      <c r="N82" s="109">
        <f t="shared" si="22"/>
        <v>0</v>
      </c>
      <c r="O82" s="218"/>
      <c r="P82" s="219"/>
      <c r="T82" s="34">
        <f t="shared" si="25"/>
        <v>289160</v>
      </c>
      <c r="U82" s="206"/>
    </row>
    <row r="83" spans="1:21" ht="21" thickBot="1">
      <c r="A83" s="38">
        <v>324</v>
      </c>
      <c r="B83" s="69" t="s">
        <v>82</v>
      </c>
      <c r="C83" s="16"/>
      <c r="D83" s="40"/>
      <c r="E83" s="40"/>
      <c r="F83" s="122"/>
      <c r="G83" s="27">
        <f aca="true" t="shared" si="34" ref="G83:M83">G84</f>
        <v>21174</v>
      </c>
      <c r="H83" s="27">
        <f t="shared" si="34"/>
        <v>0</v>
      </c>
      <c r="I83" s="198">
        <f t="shared" si="34"/>
        <v>0</v>
      </c>
      <c r="J83" s="27">
        <f t="shared" si="34"/>
        <v>0</v>
      </c>
      <c r="K83" s="27">
        <f t="shared" si="34"/>
        <v>21174</v>
      </c>
      <c r="L83" s="27">
        <f t="shared" si="34"/>
        <v>0</v>
      </c>
      <c r="M83" s="27">
        <f t="shared" si="34"/>
        <v>0</v>
      </c>
      <c r="N83" s="109">
        <f>G83-K83</f>
        <v>0</v>
      </c>
      <c r="O83" s="218"/>
      <c r="P83" s="219"/>
      <c r="T83" s="34">
        <f t="shared" si="25"/>
        <v>21174</v>
      </c>
      <c r="U83" s="206">
        <f>G83/G126*100</f>
        <v>0.12167468359209363</v>
      </c>
    </row>
    <row r="84" spans="1:21" ht="14.25" thickBot="1">
      <c r="A84" s="119">
        <v>3241</v>
      </c>
      <c r="B84" s="50" t="s">
        <v>83</v>
      </c>
      <c r="C84" s="113"/>
      <c r="D84" s="114"/>
      <c r="E84" s="114"/>
      <c r="F84" s="121"/>
      <c r="G84" s="7">
        <v>21174</v>
      </c>
      <c r="H84" s="7"/>
      <c r="I84" s="200">
        <f t="shared" si="33"/>
        <v>0</v>
      </c>
      <c r="J84" s="29">
        <v>0</v>
      </c>
      <c r="K84" s="7">
        <v>21174</v>
      </c>
      <c r="L84" s="33">
        <v>0</v>
      </c>
      <c r="M84" s="33">
        <v>0</v>
      </c>
      <c r="N84" s="109">
        <v>21174</v>
      </c>
      <c r="O84" s="218"/>
      <c r="P84" s="219"/>
      <c r="T84" s="34">
        <f t="shared" si="25"/>
        <v>21174</v>
      </c>
      <c r="U84" s="206"/>
    </row>
    <row r="85" spans="1:21" s="43" customFormat="1" ht="24" thickBot="1">
      <c r="A85" s="110">
        <v>329</v>
      </c>
      <c r="B85" s="58" t="s">
        <v>68</v>
      </c>
      <c r="C85" s="16">
        <f aca="true" t="shared" si="35" ref="C85:M85">SUM(C86:C91)</f>
        <v>260413</v>
      </c>
      <c r="D85" s="40">
        <f t="shared" si="35"/>
        <v>41000</v>
      </c>
      <c r="E85" s="40" t="e">
        <f t="shared" si="35"/>
        <v>#REF!</v>
      </c>
      <c r="F85" s="17">
        <f>SUM(F86:F91)</f>
        <v>261078</v>
      </c>
      <c r="G85" s="25">
        <f>SUM(G86:G91)</f>
        <v>262364</v>
      </c>
      <c r="H85" s="25">
        <f t="shared" si="35"/>
        <v>0</v>
      </c>
      <c r="I85" s="194">
        <f t="shared" si="35"/>
        <v>196239</v>
      </c>
      <c r="J85" s="25">
        <f t="shared" si="35"/>
        <v>65000</v>
      </c>
      <c r="K85" s="25">
        <f>SUM(K86:K91)</f>
        <v>1125</v>
      </c>
      <c r="L85" s="25">
        <f t="shared" si="35"/>
        <v>0</v>
      </c>
      <c r="M85" s="25">
        <f t="shared" si="35"/>
        <v>0</v>
      </c>
      <c r="N85" s="109">
        <f>G85-K85</f>
        <v>261239</v>
      </c>
      <c r="O85" s="218"/>
      <c r="P85" s="222"/>
      <c r="T85" s="34">
        <f t="shared" si="25"/>
        <v>262364</v>
      </c>
      <c r="U85" s="206">
        <f>G85/G126*100</f>
        <v>1.507653569753285</v>
      </c>
    </row>
    <row r="86" spans="1:21" ht="14.25" thickBot="1">
      <c r="A86" s="111">
        <v>3291</v>
      </c>
      <c r="B86" s="112" t="s">
        <v>36</v>
      </c>
      <c r="C86" s="113">
        <v>87263</v>
      </c>
      <c r="D86" s="114">
        <v>0</v>
      </c>
      <c r="E86" s="114" t="e">
        <f>C86-#REF!</f>
        <v>#REF!</v>
      </c>
      <c r="F86" s="33">
        <v>86251</v>
      </c>
      <c r="G86" s="146">
        <v>72440</v>
      </c>
      <c r="H86" s="7">
        <v>0</v>
      </c>
      <c r="I86" s="196">
        <f aca="true" t="shared" si="36" ref="I86:I91">G86-H86-J86-K86-L86-M86</f>
        <v>72440</v>
      </c>
      <c r="J86" s="29">
        <v>0</v>
      </c>
      <c r="K86" s="7"/>
      <c r="L86" s="29">
        <v>0</v>
      </c>
      <c r="M86" s="29">
        <v>0</v>
      </c>
      <c r="N86" s="109">
        <f t="shared" si="22"/>
        <v>0</v>
      </c>
      <c r="O86" s="218"/>
      <c r="P86" s="219"/>
      <c r="T86" s="34">
        <f t="shared" si="25"/>
        <v>72440</v>
      </c>
      <c r="U86" s="206"/>
    </row>
    <row r="87" spans="1:21" ht="14.25" thickBot="1">
      <c r="A87" s="111">
        <v>3292</v>
      </c>
      <c r="B87" s="112" t="s">
        <v>37</v>
      </c>
      <c r="C87" s="113">
        <v>91017</v>
      </c>
      <c r="D87" s="114">
        <v>0</v>
      </c>
      <c r="E87" s="114" t="e">
        <f>C87-#REF!</f>
        <v>#REF!</v>
      </c>
      <c r="F87" s="33">
        <v>112267</v>
      </c>
      <c r="G87" s="33">
        <v>75000</v>
      </c>
      <c r="H87" s="7">
        <v>0</v>
      </c>
      <c r="I87" s="196">
        <f t="shared" si="36"/>
        <v>42000</v>
      </c>
      <c r="J87" s="175">
        <v>33000</v>
      </c>
      <c r="K87" s="7"/>
      <c r="L87" s="29">
        <v>0</v>
      </c>
      <c r="M87" s="29">
        <v>0</v>
      </c>
      <c r="N87" s="109">
        <f t="shared" si="22"/>
        <v>0</v>
      </c>
      <c r="O87" s="223"/>
      <c r="P87" s="219"/>
      <c r="T87" s="34">
        <f t="shared" si="25"/>
        <v>75000</v>
      </c>
      <c r="U87" s="206"/>
    </row>
    <row r="88" spans="1:21" ht="14.25" thickBot="1">
      <c r="A88" s="111">
        <v>3293</v>
      </c>
      <c r="B88" s="112" t="s">
        <v>38</v>
      </c>
      <c r="C88" s="113">
        <v>9133</v>
      </c>
      <c r="D88" s="114">
        <v>0</v>
      </c>
      <c r="E88" s="114" t="e">
        <f>C88-#REF!</f>
        <v>#REF!</v>
      </c>
      <c r="F88" s="33">
        <v>11560</v>
      </c>
      <c r="G88" s="33">
        <v>23262</v>
      </c>
      <c r="H88" s="29">
        <v>0</v>
      </c>
      <c r="I88" s="196">
        <f t="shared" si="36"/>
        <v>23262</v>
      </c>
      <c r="J88" s="29">
        <v>0</v>
      </c>
      <c r="K88" s="7"/>
      <c r="L88" s="29">
        <v>0</v>
      </c>
      <c r="M88" s="29">
        <v>0</v>
      </c>
      <c r="N88" s="109">
        <f t="shared" si="22"/>
        <v>0</v>
      </c>
      <c r="O88" s="223"/>
      <c r="P88" s="219"/>
      <c r="T88" s="34">
        <f t="shared" si="25"/>
        <v>23262</v>
      </c>
      <c r="U88" s="206"/>
    </row>
    <row r="89" spans="1:21" ht="14.25" thickBot="1">
      <c r="A89" s="111">
        <v>3294</v>
      </c>
      <c r="B89" s="112" t="s">
        <v>39</v>
      </c>
      <c r="C89" s="113">
        <v>12000</v>
      </c>
      <c r="D89" s="114">
        <v>0</v>
      </c>
      <c r="E89" s="114" t="e">
        <f>C89-#REF!</f>
        <v>#REF!</v>
      </c>
      <c r="F89" s="33">
        <v>12000</v>
      </c>
      <c r="G89" s="33">
        <v>12000</v>
      </c>
      <c r="H89" s="29">
        <v>0</v>
      </c>
      <c r="I89" s="196">
        <f t="shared" si="36"/>
        <v>12000</v>
      </c>
      <c r="J89" s="29">
        <v>0</v>
      </c>
      <c r="K89" s="7"/>
      <c r="L89" s="29">
        <v>0</v>
      </c>
      <c r="M89" s="29">
        <v>0</v>
      </c>
      <c r="N89" s="109">
        <f t="shared" si="22"/>
        <v>0</v>
      </c>
      <c r="O89" s="223"/>
      <c r="P89" s="219"/>
      <c r="T89" s="34">
        <f t="shared" si="25"/>
        <v>12000</v>
      </c>
      <c r="U89" s="206"/>
    </row>
    <row r="90" spans="1:21" ht="14.25" thickBot="1">
      <c r="A90" s="111">
        <v>3295</v>
      </c>
      <c r="B90" s="112" t="s">
        <v>61</v>
      </c>
      <c r="C90" s="113">
        <v>0</v>
      </c>
      <c r="D90" s="114">
        <v>41000</v>
      </c>
      <c r="E90" s="114">
        <v>0</v>
      </c>
      <c r="F90" s="33">
        <v>28000</v>
      </c>
      <c r="G90" s="33">
        <v>51587</v>
      </c>
      <c r="H90" s="29">
        <v>0</v>
      </c>
      <c r="I90" s="196">
        <f t="shared" si="36"/>
        <v>31587</v>
      </c>
      <c r="J90" s="175">
        <v>20000</v>
      </c>
      <c r="K90" s="7"/>
      <c r="L90" s="29">
        <v>0</v>
      </c>
      <c r="M90" s="29">
        <v>0</v>
      </c>
      <c r="N90" s="109">
        <f t="shared" si="22"/>
        <v>0</v>
      </c>
      <c r="O90" s="223"/>
      <c r="P90" s="219"/>
      <c r="T90" s="34">
        <f t="shared" si="25"/>
        <v>51587</v>
      </c>
      <c r="U90" s="206"/>
    </row>
    <row r="91" spans="1:21" s="170" customFormat="1" ht="21" thickBot="1">
      <c r="A91" s="111">
        <v>3299</v>
      </c>
      <c r="B91" s="112" t="s">
        <v>77</v>
      </c>
      <c r="C91" s="113">
        <v>61000</v>
      </c>
      <c r="D91" s="114">
        <v>0</v>
      </c>
      <c r="E91" s="114">
        <v>40000</v>
      </c>
      <c r="F91" s="33">
        <v>11000</v>
      </c>
      <c r="G91" s="33">
        <v>28075</v>
      </c>
      <c r="H91" s="29">
        <v>0</v>
      </c>
      <c r="I91" s="197">
        <f t="shared" si="36"/>
        <v>14950</v>
      </c>
      <c r="J91" s="175">
        <v>12000</v>
      </c>
      <c r="K91" s="7">
        <v>1125</v>
      </c>
      <c r="L91" s="29">
        <v>0</v>
      </c>
      <c r="M91" s="29">
        <v>0</v>
      </c>
      <c r="N91" s="109">
        <f t="shared" si="22"/>
        <v>0</v>
      </c>
      <c r="O91" s="224"/>
      <c r="P91" s="225"/>
      <c r="T91" s="171">
        <f t="shared" si="25"/>
        <v>28075</v>
      </c>
      <c r="U91" s="209"/>
    </row>
    <row r="92" spans="1:21" ht="24" thickBot="1">
      <c r="A92" s="110">
        <v>34</v>
      </c>
      <c r="B92" s="58" t="s">
        <v>69</v>
      </c>
      <c r="C92" s="16">
        <f>SUM(C94:C102)</f>
        <v>13200</v>
      </c>
      <c r="D92" s="40">
        <f>SUM(D94:D102)</f>
        <v>0</v>
      </c>
      <c r="E92" s="40">
        <f>SUM(E94:E102)</f>
        <v>0</v>
      </c>
      <c r="F92" s="17">
        <f>SUM(F94:F102)</f>
        <v>6850</v>
      </c>
      <c r="G92" s="25">
        <f aca="true" t="shared" si="37" ref="G92:M92">G93</f>
        <v>10000</v>
      </c>
      <c r="H92" s="25">
        <f t="shared" si="37"/>
        <v>0</v>
      </c>
      <c r="I92" s="194">
        <f t="shared" si="37"/>
        <v>9950</v>
      </c>
      <c r="J92" s="25">
        <f t="shared" si="37"/>
        <v>50</v>
      </c>
      <c r="K92" s="25">
        <f t="shared" si="37"/>
        <v>0</v>
      </c>
      <c r="L92" s="25">
        <f t="shared" si="37"/>
        <v>0</v>
      </c>
      <c r="M92" s="25">
        <f t="shared" si="37"/>
        <v>0</v>
      </c>
      <c r="N92" s="109">
        <f>G92-K92</f>
        <v>10000</v>
      </c>
      <c r="O92" s="223">
        <v>10000</v>
      </c>
      <c r="P92" s="219">
        <v>10000</v>
      </c>
      <c r="T92" s="34">
        <f t="shared" si="25"/>
        <v>10000</v>
      </c>
      <c r="U92" s="206">
        <f>G92/G126*100</f>
        <v>0.05746419362996772</v>
      </c>
    </row>
    <row r="93" spans="1:21" ht="14.25" thickBot="1">
      <c r="A93" s="110">
        <v>343</v>
      </c>
      <c r="B93" s="58" t="s">
        <v>109</v>
      </c>
      <c r="C93" s="16"/>
      <c r="D93" s="40"/>
      <c r="E93" s="40"/>
      <c r="F93" s="17"/>
      <c r="G93" s="25">
        <f aca="true" t="shared" si="38" ref="G93:M93">G94+G95</f>
        <v>10000</v>
      </c>
      <c r="H93" s="25">
        <f t="shared" si="38"/>
        <v>0</v>
      </c>
      <c r="I93" s="194">
        <f t="shared" si="38"/>
        <v>9950</v>
      </c>
      <c r="J93" s="25">
        <f t="shared" si="38"/>
        <v>50</v>
      </c>
      <c r="K93" s="25">
        <f t="shared" si="38"/>
        <v>0</v>
      </c>
      <c r="L93" s="25">
        <f t="shared" si="38"/>
        <v>0</v>
      </c>
      <c r="M93" s="25">
        <f t="shared" si="38"/>
        <v>0</v>
      </c>
      <c r="N93" s="109">
        <f>G93-K93</f>
        <v>10000</v>
      </c>
      <c r="O93" s="218"/>
      <c r="P93" s="219"/>
      <c r="T93" s="34">
        <f t="shared" si="25"/>
        <v>10000</v>
      </c>
      <c r="U93" s="206">
        <f>G93/G126*100</f>
        <v>0.05746419362996772</v>
      </c>
    </row>
    <row r="94" spans="1:21" ht="18.75" customHeight="1" thickBot="1">
      <c r="A94" s="111">
        <v>3431</v>
      </c>
      <c r="B94" s="112" t="s">
        <v>40</v>
      </c>
      <c r="C94" s="113">
        <v>8000</v>
      </c>
      <c r="D94" s="114">
        <v>0</v>
      </c>
      <c r="E94" s="114">
        <v>0</v>
      </c>
      <c r="F94" s="33">
        <v>6800</v>
      </c>
      <c r="G94" s="142">
        <v>9900</v>
      </c>
      <c r="H94" s="29">
        <v>0</v>
      </c>
      <c r="I94" s="196">
        <f>G94-H94-J94-K94-L94-M94</f>
        <v>9900</v>
      </c>
      <c r="J94" s="29">
        <v>0</v>
      </c>
      <c r="K94" s="7"/>
      <c r="L94" s="29">
        <v>0</v>
      </c>
      <c r="M94" s="29">
        <v>0</v>
      </c>
      <c r="N94" s="109">
        <f t="shared" si="22"/>
        <v>0</v>
      </c>
      <c r="O94" s="218"/>
      <c r="P94" s="219"/>
      <c r="T94" s="34">
        <f t="shared" si="25"/>
        <v>9900</v>
      </c>
      <c r="U94" s="206"/>
    </row>
    <row r="95" spans="1:21" ht="14.25" thickBot="1">
      <c r="A95" s="111">
        <v>3434</v>
      </c>
      <c r="B95" s="112" t="s">
        <v>41</v>
      </c>
      <c r="C95" s="113">
        <v>200</v>
      </c>
      <c r="D95" s="114">
        <v>0</v>
      </c>
      <c r="E95" s="114">
        <v>0</v>
      </c>
      <c r="F95" s="33">
        <v>50</v>
      </c>
      <c r="G95" s="142">
        <v>100</v>
      </c>
      <c r="H95" s="29">
        <v>0</v>
      </c>
      <c r="I95" s="196">
        <f>G95-H95-J95-K95-L95-M95</f>
        <v>50</v>
      </c>
      <c r="J95" s="29">
        <v>50</v>
      </c>
      <c r="K95" s="7"/>
      <c r="L95" s="29">
        <v>0</v>
      </c>
      <c r="M95" s="29">
        <v>0</v>
      </c>
      <c r="N95" s="109">
        <f t="shared" si="22"/>
        <v>0</v>
      </c>
      <c r="O95" s="218"/>
      <c r="P95" s="219"/>
      <c r="T95" s="34">
        <f t="shared" si="25"/>
        <v>100</v>
      </c>
      <c r="U95" s="206"/>
    </row>
    <row r="96" spans="1:21" s="84" customFormat="1" ht="14.25" thickBot="1">
      <c r="A96" s="110">
        <v>38</v>
      </c>
      <c r="B96" s="123" t="s">
        <v>80</v>
      </c>
      <c r="C96" s="16"/>
      <c r="D96" s="40"/>
      <c r="E96" s="40"/>
      <c r="F96" s="27"/>
      <c r="G96" s="27">
        <f aca="true" t="shared" si="39" ref="G96:M96">G97+G99+G101</f>
        <v>452292</v>
      </c>
      <c r="H96" s="27">
        <f t="shared" si="39"/>
        <v>0</v>
      </c>
      <c r="I96" s="198">
        <f t="shared" si="39"/>
        <v>0</v>
      </c>
      <c r="J96" s="27">
        <f t="shared" si="39"/>
        <v>450000</v>
      </c>
      <c r="K96" s="27">
        <f t="shared" si="39"/>
        <v>2292</v>
      </c>
      <c r="L96" s="27">
        <f t="shared" si="39"/>
        <v>0</v>
      </c>
      <c r="M96" s="27">
        <f t="shared" si="39"/>
        <v>0</v>
      </c>
      <c r="N96" s="109">
        <f t="shared" si="22"/>
        <v>0</v>
      </c>
      <c r="O96" s="226">
        <v>22292</v>
      </c>
      <c r="P96" s="227">
        <v>22292</v>
      </c>
      <c r="T96" s="34">
        <f t="shared" si="25"/>
        <v>452292</v>
      </c>
      <c r="U96" s="206">
        <f>G96/G126*100</f>
        <v>2.599059506528536</v>
      </c>
    </row>
    <row r="97" spans="1:21" s="84" customFormat="1" ht="14.25" thickBot="1">
      <c r="A97" s="124">
        <v>381</v>
      </c>
      <c r="B97" s="125" t="s">
        <v>88</v>
      </c>
      <c r="C97" s="16"/>
      <c r="D97" s="40"/>
      <c r="E97" s="40"/>
      <c r="F97" s="27"/>
      <c r="G97" s="27">
        <f aca="true" t="shared" si="40" ref="G97:M97">G98</f>
        <v>2292</v>
      </c>
      <c r="H97" s="27">
        <f t="shared" si="40"/>
        <v>0</v>
      </c>
      <c r="I97" s="198">
        <f t="shared" si="40"/>
        <v>0</v>
      </c>
      <c r="J97" s="27">
        <f t="shared" si="40"/>
        <v>0</v>
      </c>
      <c r="K97" s="27">
        <f t="shared" si="40"/>
        <v>2292</v>
      </c>
      <c r="L97" s="27">
        <f t="shared" si="40"/>
        <v>0</v>
      </c>
      <c r="M97" s="27">
        <f t="shared" si="40"/>
        <v>0</v>
      </c>
      <c r="N97" s="109">
        <f>G97-K97</f>
        <v>0</v>
      </c>
      <c r="O97" s="218"/>
      <c r="P97" s="223"/>
      <c r="T97" s="34">
        <f t="shared" si="25"/>
        <v>2292</v>
      </c>
      <c r="U97" s="206">
        <f>G97/G126*100</f>
        <v>0.0131707931799886</v>
      </c>
    </row>
    <row r="98" spans="1:21" s="84" customFormat="1" ht="14.25" thickBot="1">
      <c r="A98" s="126">
        <v>3812</v>
      </c>
      <c r="B98" s="127" t="s">
        <v>89</v>
      </c>
      <c r="C98" s="16"/>
      <c r="D98" s="40"/>
      <c r="E98" s="40"/>
      <c r="F98" s="27"/>
      <c r="G98" s="121">
        <v>2292</v>
      </c>
      <c r="H98" s="27"/>
      <c r="I98" s="196">
        <f>G98-H98-J98-K98-L98-M98</f>
        <v>0</v>
      </c>
      <c r="J98" s="27"/>
      <c r="K98" s="28">
        <v>2292</v>
      </c>
      <c r="L98" s="27">
        <v>0</v>
      </c>
      <c r="M98" s="27">
        <v>0</v>
      </c>
      <c r="N98" s="109">
        <f t="shared" si="22"/>
        <v>0</v>
      </c>
      <c r="O98" s="218"/>
      <c r="P98" s="223"/>
      <c r="T98" s="34">
        <f t="shared" si="25"/>
        <v>2292</v>
      </c>
      <c r="U98" s="210"/>
    </row>
    <row r="99" spans="1:21" s="84" customFormat="1" ht="14.25" thickBot="1">
      <c r="A99" s="124">
        <v>382</v>
      </c>
      <c r="B99" s="125" t="s">
        <v>90</v>
      </c>
      <c r="C99" s="16"/>
      <c r="D99" s="40"/>
      <c r="E99" s="40"/>
      <c r="F99" s="27"/>
      <c r="G99" s="27">
        <f aca="true" t="shared" si="41" ref="G99:M99">G100</f>
        <v>0</v>
      </c>
      <c r="H99" s="27">
        <f t="shared" si="41"/>
        <v>0</v>
      </c>
      <c r="I99" s="198">
        <f t="shared" si="41"/>
        <v>0</v>
      </c>
      <c r="J99" s="27">
        <f t="shared" si="41"/>
        <v>0</v>
      </c>
      <c r="K99" s="27">
        <f t="shared" si="41"/>
        <v>0</v>
      </c>
      <c r="L99" s="27">
        <f t="shared" si="41"/>
        <v>0</v>
      </c>
      <c r="M99" s="27">
        <f t="shared" si="41"/>
        <v>0</v>
      </c>
      <c r="N99" s="109">
        <f t="shared" si="22"/>
        <v>0</v>
      </c>
      <c r="O99" s="218"/>
      <c r="P99" s="223"/>
      <c r="T99" s="34">
        <f t="shared" si="25"/>
        <v>0</v>
      </c>
      <c r="U99" s="210"/>
    </row>
    <row r="100" spans="1:21" s="84" customFormat="1" ht="13.5" customHeight="1" thickBot="1">
      <c r="A100" s="126">
        <v>3821</v>
      </c>
      <c r="B100" s="127" t="s">
        <v>97</v>
      </c>
      <c r="C100" s="16"/>
      <c r="D100" s="40"/>
      <c r="E100" s="40"/>
      <c r="F100" s="27"/>
      <c r="G100" s="27">
        <v>0</v>
      </c>
      <c r="H100" s="27"/>
      <c r="I100" s="196">
        <f>G100-H100-J100-K100-L100-M100</f>
        <v>0</v>
      </c>
      <c r="J100" s="27"/>
      <c r="K100" s="7"/>
      <c r="L100" s="27">
        <v>0</v>
      </c>
      <c r="M100" s="27">
        <v>0</v>
      </c>
      <c r="N100" s="109">
        <f t="shared" si="22"/>
        <v>0</v>
      </c>
      <c r="O100" s="218"/>
      <c r="P100" s="223"/>
      <c r="T100" s="34">
        <f t="shared" si="25"/>
        <v>0</v>
      </c>
      <c r="U100" s="210"/>
    </row>
    <row r="101" spans="1:21" s="84" customFormat="1" ht="14.25" thickBot="1">
      <c r="A101" s="110">
        <v>383</v>
      </c>
      <c r="B101" s="123" t="s">
        <v>81</v>
      </c>
      <c r="C101" s="16">
        <v>0</v>
      </c>
      <c r="D101" s="40">
        <v>0</v>
      </c>
      <c r="E101" s="40">
        <v>0</v>
      </c>
      <c r="F101" s="6">
        <v>0</v>
      </c>
      <c r="G101" s="6">
        <f>G102</f>
        <v>450000</v>
      </c>
      <c r="H101" s="6">
        <f aca="true" t="shared" si="42" ref="H101:M101">H102</f>
        <v>0</v>
      </c>
      <c r="I101" s="195">
        <f t="shared" si="42"/>
        <v>0</v>
      </c>
      <c r="J101" s="174">
        <f t="shared" si="42"/>
        <v>450000</v>
      </c>
      <c r="K101" s="6">
        <f>K102</f>
        <v>0</v>
      </c>
      <c r="L101" s="6">
        <f t="shared" si="42"/>
        <v>0</v>
      </c>
      <c r="M101" s="6">
        <f t="shared" si="42"/>
        <v>0</v>
      </c>
      <c r="N101" s="109">
        <f>G101-K101</f>
        <v>450000</v>
      </c>
      <c r="O101" s="218"/>
      <c r="P101" s="223"/>
      <c r="T101" s="34">
        <f t="shared" si="25"/>
        <v>450000</v>
      </c>
      <c r="U101" s="206">
        <f>G101/G126*100</f>
        <v>2.5858887133485475</v>
      </c>
    </row>
    <row r="102" spans="1:21" ht="14.25" thickBot="1">
      <c r="A102" s="111">
        <v>3831</v>
      </c>
      <c r="B102" s="112" t="s">
        <v>56</v>
      </c>
      <c r="C102" s="113">
        <v>5000</v>
      </c>
      <c r="D102" s="114">
        <v>0</v>
      </c>
      <c r="E102" s="114">
        <v>0</v>
      </c>
      <c r="F102" s="7">
        <v>0</v>
      </c>
      <c r="G102" s="7">
        <v>450000</v>
      </c>
      <c r="H102" s="29">
        <v>0</v>
      </c>
      <c r="I102" s="201">
        <v>0</v>
      </c>
      <c r="J102" s="175">
        <v>450000</v>
      </c>
      <c r="K102" s="7"/>
      <c r="L102" s="29">
        <v>0</v>
      </c>
      <c r="M102" s="29">
        <v>0</v>
      </c>
      <c r="N102" s="109">
        <f t="shared" si="22"/>
        <v>0</v>
      </c>
      <c r="O102" s="218"/>
      <c r="P102" s="219"/>
      <c r="T102" s="34">
        <f t="shared" si="25"/>
        <v>450000</v>
      </c>
      <c r="U102" s="206"/>
    </row>
    <row r="103" spans="1:21" ht="24" thickBot="1">
      <c r="A103" s="110">
        <v>4</v>
      </c>
      <c r="B103" s="58" t="s">
        <v>8</v>
      </c>
      <c r="C103" s="16">
        <f>SUM(C106:C125)</f>
        <v>6374559</v>
      </c>
      <c r="D103" s="40" t="e">
        <f>SUM(D106:D125)</f>
        <v>#REF!</v>
      </c>
      <c r="E103" s="40" t="e">
        <f>SUM(E106:E125)</f>
        <v>#REF!</v>
      </c>
      <c r="F103" s="17">
        <f>F104+F108+F123</f>
        <v>9825194</v>
      </c>
      <c r="G103" s="25">
        <f>G104+G108+G123</f>
        <v>1107501</v>
      </c>
      <c r="H103" s="25">
        <f aca="true" t="shared" si="43" ref="H103:M103">H104+H108+H123</f>
        <v>45000</v>
      </c>
      <c r="I103" s="194">
        <f t="shared" si="43"/>
        <v>757026</v>
      </c>
      <c r="J103" s="25">
        <f t="shared" si="43"/>
        <v>265525</v>
      </c>
      <c r="K103" s="25">
        <f t="shared" si="43"/>
        <v>9450</v>
      </c>
      <c r="L103" s="25">
        <f t="shared" si="43"/>
        <v>0</v>
      </c>
      <c r="M103" s="25">
        <f t="shared" si="43"/>
        <v>30500</v>
      </c>
      <c r="N103" s="109">
        <f>G103-K103</f>
        <v>1098051</v>
      </c>
      <c r="O103" s="17">
        <f>O104+O108+O123</f>
        <v>3107501</v>
      </c>
      <c r="P103" s="17">
        <f>P104+P108+P123</f>
        <v>925425</v>
      </c>
      <c r="T103" s="34">
        <f t="shared" si="25"/>
        <v>1107501</v>
      </c>
      <c r="U103" s="206">
        <f>G103/G126*100</f>
        <v>6.364165190938287</v>
      </c>
    </row>
    <row r="104" spans="1:21" ht="24" thickBot="1">
      <c r="A104" s="110">
        <v>41</v>
      </c>
      <c r="B104" s="58" t="s">
        <v>74</v>
      </c>
      <c r="C104" s="16"/>
      <c r="D104" s="40"/>
      <c r="E104" s="40"/>
      <c r="F104" s="17">
        <f>F106+F107</f>
        <v>42312</v>
      </c>
      <c r="G104" s="25">
        <f>G105</f>
        <v>11750</v>
      </c>
      <c r="H104" s="25">
        <f aca="true" t="shared" si="44" ref="H104:M104">H105</f>
        <v>0</v>
      </c>
      <c r="I104" s="194">
        <f t="shared" si="44"/>
        <v>6750</v>
      </c>
      <c r="J104" s="25">
        <f t="shared" si="44"/>
        <v>5000</v>
      </c>
      <c r="K104" s="25">
        <f t="shared" si="44"/>
        <v>0</v>
      </c>
      <c r="L104" s="25">
        <f t="shared" si="44"/>
        <v>0</v>
      </c>
      <c r="M104" s="25">
        <f t="shared" si="44"/>
        <v>0</v>
      </c>
      <c r="N104" s="109">
        <f>G104-K104</f>
        <v>11750</v>
      </c>
      <c r="O104" s="218">
        <v>11750</v>
      </c>
      <c r="P104" s="219">
        <v>11750</v>
      </c>
      <c r="T104" s="34">
        <f t="shared" si="25"/>
        <v>11750</v>
      </c>
      <c r="U104" s="206">
        <f>G104/G126*100</f>
        <v>0.06752042751521208</v>
      </c>
    </row>
    <row r="105" spans="1:21" ht="14.25" thickBot="1">
      <c r="A105" s="110">
        <v>412</v>
      </c>
      <c r="B105" s="58" t="s">
        <v>129</v>
      </c>
      <c r="C105" s="16"/>
      <c r="D105" s="40"/>
      <c r="E105" s="40"/>
      <c r="F105" s="17"/>
      <c r="G105" s="25">
        <f>G106+G107</f>
        <v>11750</v>
      </c>
      <c r="H105" s="25">
        <f aca="true" t="shared" si="45" ref="H105:M105">H106+H107</f>
        <v>0</v>
      </c>
      <c r="I105" s="194">
        <f t="shared" si="45"/>
        <v>6750</v>
      </c>
      <c r="J105" s="25">
        <f t="shared" si="45"/>
        <v>5000</v>
      </c>
      <c r="K105" s="25">
        <f t="shared" si="45"/>
        <v>0</v>
      </c>
      <c r="L105" s="25">
        <f t="shared" si="45"/>
        <v>0</v>
      </c>
      <c r="M105" s="25">
        <f t="shared" si="45"/>
        <v>0</v>
      </c>
      <c r="N105" s="109">
        <f>G105-K105</f>
        <v>11750</v>
      </c>
      <c r="O105" s="218"/>
      <c r="P105" s="219"/>
      <c r="T105" s="34">
        <f t="shared" si="25"/>
        <v>11750</v>
      </c>
      <c r="U105" s="206">
        <f>G105/G126*100</f>
        <v>0.06752042751521208</v>
      </c>
    </row>
    <row r="106" spans="1:21" ht="14.25" thickBot="1">
      <c r="A106" s="111">
        <v>4123</v>
      </c>
      <c r="B106" s="50" t="s">
        <v>51</v>
      </c>
      <c r="C106" s="113">
        <v>7200</v>
      </c>
      <c r="D106" s="114" t="e">
        <f>#REF!-C106</f>
        <v>#REF!</v>
      </c>
      <c r="E106" s="114">
        <v>0</v>
      </c>
      <c r="F106" s="33">
        <v>10312</v>
      </c>
      <c r="G106" s="142">
        <v>11750</v>
      </c>
      <c r="H106" s="7">
        <v>0</v>
      </c>
      <c r="I106" s="196">
        <f>G106-H106-J106-K106-L106-M106</f>
        <v>6750</v>
      </c>
      <c r="J106" s="7">
        <v>5000</v>
      </c>
      <c r="K106" s="7"/>
      <c r="L106" s="7">
        <v>0</v>
      </c>
      <c r="M106" s="7">
        <v>0</v>
      </c>
      <c r="N106" s="109">
        <f t="shared" si="22"/>
        <v>0</v>
      </c>
      <c r="O106" s="218"/>
      <c r="P106" s="219"/>
      <c r="T106" s="34">
        <f t="shared" si="25"/>
        <v>11750</v>
      </c>
      <c r="U106" s="206"/>
    </row>
    <row r="107" spans="1:21" ht="15.75" customHeight="1" thickBot="1">
      <c r="A107" s="111">
        <v>4124</v>
      </c>
      <c r="B107" s="50" t="s">
        <v>87</v>
      </c>
      <c r="C107" s="113"/>
      <c r="D107" s="114"/>
      <c r="E107" s="114"/>
      <c r="F107" s="33">
        <v>32000</v>
      </c>
      <c r="G107" s="29">
        <v>0</v>
      </c>
      <c r="H107" s="7">
        <v>0</v>
      </c>
      <c r="I107" s="196">
        <f>G107-H107-J107-K107-L107-M107</f>
        <v>0</v>
      </c>
      <c r="J107" s="7">
        <v>0</v>
      </c>
      <c r="K107" s="7"/>
      <c r="L107" s="7">
        <v>0</v>
      </c>
      <c r="M107" s="7">
        <v>0</v>
      </c>
      <c r="N107" s="109">
        <f t="shared" si="22"/>
        <v>0</v>
      </c>
      <c r="O107" s="218"/>
      <c r="P107" s="219"/>
      <c r="T107" s="34">
        <f t="shared" si="25"/>
        <v>0</v>
      </c>
      <c r="U107" s="206"/>
    </row>
    <row r="108" spans="1:21" ht="24" thickBot="1">
      <c r="A108" s="110">
        <v>42</v>
      </c>
      <c r="B108" s="58" t="s">
        <v>96</v>
      </c>
      <c r="C108" s="113"/>
      <c r="D108" s="114"/>
      <c r="E108" s="114"/>
      <c r="F108" s="27">
        <f aca="true" t="shared" si="46" ref="F108:M108">F109+F112+F119+F121</f>
        <v>9758882</v>
      </c>
      <c r="G108" s="27">
        <f t="shared" si="46"/>
        <v>1095751</v>
      </c>
      <c r="H108" s="27">
        <f t="shared" si="46"/>
        <v>45000</v>
      </c>
      <c r="I108" s="198">
        <f t="shared" si="46"/>
        <v>750276</v>
      </c>
      <c r="J108" s="173">
        <f t="shared" si="46"/>
        <v>260525</v>
      </c>
      <c r="K108" s="27">
        <f t="shared" si="46"/>
        <v>9450</v>
      </c>
      <c r="L108" s="27">
        <f t="shared" si="46"/>
        <v>0</v>
      </c>
      <c r="M108" s="27">
        <f t="shared" si="46"/>
        <v>30500</v>
      </c>
      <c r="N108" s="109">
        <f>G108-K108</f>
        <v>1086301</v>
      </c>
      <c r="O108" s="218">
        <v>3095751</v>
      </c>
      <c r="P108" s="219">
        <v>913675</v>
      </c>
      <c r="T108" s="34">
        <f t="shared" si="25"/>
        <v>1095751</v>
      </c>
      <c r="U108" s="206">
        <f>G108/G126*100</f>
        <v>6.296644763423076</v>
      </c>
    </row>
    <row r="109" spans="1:21" ht="14.25" thickBot="1">
      <c r="A109" s="110">
        <v>421</v>
      </c>
      <c r="B109" s="58" t="s">
        <v>78</v>
      </c>
      <c r="C109" s="113"/>
      <c r="D109" s="114"/>
      <c r="E109" s="114"/>
      <c r="F109" s="27">
        <f>F110+F111</f>
        <v>8890687</v>
      </c>
      <c r="G109" s="27">
        <f>G110+G111</f>
        <v>569576</v>
      </c>
      <c r="H109" s="27">
        <f>H110+H111</f>
        <v>0</v>
      </c>
      <c r="I109" s="198">
        <f>I110+I111</f>
        <v>569576</v>
      </c>
      <c r="J109" s="27">
        <f>J110+J111</f>
        <v>0</v>
      </c>
      <c r="K109" s="27"/>
      <c r="L109" s="27">
        <f>L110+L111</f>
        <v>0</v>
      </c>
      <c r="M109" s="27">
        <f>M110+M111</f>
        <v>0</v>
      </c>
      <c r="N109" s="109">
        <f>G109-K109</f>
        <v>569576</v>
      </c>
      <c r="O109" s="218"/>
      <c r="P109" s="219"/>
      <c r="T109" s="34">
        <f t="shared" si="25"/>
        <v>569576</v>
      </c>
      <c r="U109" s="206">
        <f>G109/G126*100</f>
        <v>3.2730225550982492</v>
      </c>
    </row>
    <row r="110" spans="1:21" ht="14.25" thickBot="1">
      <c r="A110" s="111">
        <v>4211</v>
      </c>
      <c r="B110" s="50" t="s">
        <v>52</v>
      </c>
      <c r="C110" s="113">
        <v>5785000</v>
      </c>
      <c r="D110" s="114">
        <v>0</v>
      </c>
      <c r="E110" s="114" t="e">
        <f>C110-#REF!</f>
        <v>#REF!</v>
      </c>
      <c r="F110" s="33">
        <v>8140687</v>
      </c>
      <c r="G110" s="142">
        <v>569576</v>
      </c>
      <c r="H110" s="7">
        <v>0</v>
      </c>
      <c r="I110" s="196">
        <f>G110-H110-J110-K110-L110-M110</f>
        <v>569576</v>
      </c>
      <c r="J110" s="7">
        <v>0</v>
      </c>
      <c r="K110" s="7"/>
      <c r="L110" s="7">
        <v>0</v>
      </c>
      <c r="M110" s="7">
        <v>0</v>
      </c>
      <c r="N110" s="109">
        <f t="shared" si="22"/>
        <v>0</v>
      </c>
      <c r="O110" s="223"/>
      <c r="P110" s="219"/>
      <c r="T110" s="34">
        <f t="shared" si="25"/>
        <v>569576</v>
      </c>
      <c r="U110" s="206"/>
    </row>
    <row r="111" spans="1:21" ht="14.25" thickBot="1">
      <c r="A111" s="111">
        <v>4213</v>
      </c>
      <c r="B111" s="50" t="s">
        <v>64</v>
      </c>
      <c r="C111" s="113"/>
      <c r="D111" s="114"/>
      <c r="E111" s="114"/>
      <c r="F111" s="33">
        <v>750000</v>
      </c>
      <c r="G111" s="7">
        <v>0</v>
      </c>
      <c r="H111" s="7">
        <v>0</v>
      </c>
      <c r="I111" s="196">
        <f>G111-H111-J111-K111-L111-M111</f>
        <v>0</v>
      </c>
      <c r="J111" s="7">
        <v>0</v>
      </c>
      <c r="K111" s="7"/>
      <c r="L111" s="7">
        <v>0</v>
      </c>
      <c r="M111" s="7">
        <v>0</v>
      </c>
      <c r="N111" s="109">
        <f t="shared" si="22"/>
        <v>0</v>
      </c>
      <c r="O111" s="218"/>
      <c r="P111" s="219"/>
      <c r="T111" s="34">
        <f t="shared" si="25"/>
        <v>0</v>
      </c>
      <c r="U111" s="206"/>
    </row>
    <row r="112" spans="1:21" s="84" customFormat="1" ht="14.25" thickBot="1">
      <c r="A112" s="110">
        <v>422</v>
      </c>
      <c r="B112" s="69" t="s">
        <v>84</v>
      </c>
      <c r="C112" s="16"/>
      <c r="D112" s="40"/>
      <c r="E112" s="40"/>
      <c r="F112" s="27">
        <f aca="true" t="shared" si="47" ref="F112:M112">SUM(F113:F118)</f>
        <v>622945</v>
      </c>
      <c r="G112" s="27">
        <f t="shared" si="47"/>
        <v>440475</v>
      </c>
      <c r="H112" s="27">
        <f t="shared" si="47"/>
        <v>45000</v>
      </c>
      <c r="I112" s="198">
        <f t="shared" si="47"/>
        <v>160700</v>
      </c>
      <c r="J112" s="27">
        <f t="shared" si="47"/>
        <v>204275</v>
      </c>
      <c r="K112" s="27">
        <f t="shared" si="47"/>
        <v>0</v>
      </c>
      <c r="L112" s="27">
        <f t="shared" si="47"/>
        <v>0</v>
      </c>
      <c r="M112" s="27">
        <f t="shared" si="47"/>
        <v>30500</v>
      </c>
      <c r="N112" s="109">
        <f>G112-K112</f>
        <v>440475</v>
      </c>
      <c r="O112" s="223"/>
      <c r="P112" s="223"/>
      <c r="T112" s="34">
        <f t="shared" si="25"/>
        <v>440475</v>
      </c>
      <c r="U112" s="206">
        <f>G112/G126*100</f>
        <v>2.5311540689160026</v>
      </c>
    </row>
    <row r="113" spans="1:21" ht="14.25" thickBot="1">
      <c r="A113" s="111">
        <v>4221</v>
      </c>
      <c r="B113" s="112" t="s">
        <v>43</v>
      </c>
      <c r="C113" s="113">
        <v>289267</v>
      </c>
      <c r="D113" s="114" t="e">
        <f>#REF!-C113</f>
        <v>#REF!</v>
      </c>
      <c r="E113" s="114">
        <v>0</v>
      </c>
      <c r="F113" s="33">
        <v>267995</v>
      </c>
      <c r="G113" s="33">
        <v>226288</v>
      </c>
      <c r="H113" s="7">
        <v>0</v>
      </c>
      <c r="I113" s="196">
        <f aca="true" t="shared" si="48" ref="I113:I122">G113-H113-J113-K113-L113-M113</f>
        <v>45700</v>
      </c>
      <c r="J113" s="172">
        <v>150088</v>
      </c>
      <c r="K113" s="7"/>
      <c r="L113" s="7"/>
      <c r="M113" s="7">
        <v>30500</v>
      </c>
      <c r="N113" s="109">
        <f t="shared" si="22"/>
        <v>0</v>
      </c>
      <c r="O113" s="218"/>
      <c r="P113" s="219"/>
      <c r="T113" s="34">
        <f t="shared" si="25"/>
        <v>226288</v>
      </c>
      <c r="U113" s="206"/>
    </row>
    <row r="114" spans="1:21" ht="14.25" thickBot="1">
      <c r="A114" s="111">
        <v>4222</v>
      </c>
      <c r="B114" s="112" t="s">
        <v>44</v>
      </c>
      <c r="C114" s="113">
        <v>677</v>
      </c>
      <c r="D114" s="114" t="e">
        <f>#REF!-C114</f>
        <v>#REF!</v>
      </c>
      <c r="E114" s="114">
        <v>0</v>
      </c>
      <c r="F114" s="7">
        <v>0</v>
      </c>
      <c r="G114" s="33">
        <v>0</v>
      </c>
      <c r="H114" s="7">
        <v>0</v>
      </c>
      <c r="I114" s="196">
        <f t="shared" si="48"/>
        <v>0</v>
      </c>
      <c r="J114" s="172">
        <v>0</v>
      </c>
      <c r="K114" s="7"/>
      <c r="L114" s="7"/>
      <c r="M114" s="7"/>
      <c r="N114" s="109">
        <f t="shared" si="22"/>
        <v>0</v>
      </c>
      <c r="O114" s="218"/>
      <c r="P114" s="219"/>
      <c r="T114" s="34">
        <f t="shared" si="25"/>
        <v>0</v>
      </c>
      <c r="U114" s="206"/>
    </row>
    <row r="115" spans="1:21" ht="14.25" thickBot="1">
      <c r="A115" s="111">
        <v>4223</v>
      </c>
      <c r="B115" s="112" t="s">
        <v>45</v>
      </c>
      <c r="C115" s="113">
        <v>110000</v>
      </c>
      <c r="D115" s="114">
        <v>0</v>
      </c>
      <c r="E115" s="114" t="e">
        <f>C115-#REF!</f>
        <v>#REF!</v>
      </c>
      <c r="F115" s="33">
        <v>158125</v>
      </c>
      <c r="G115" s="7">
        <v>54187</v>
      </c>
      <c r="H115" s="7">
        <v>0</v>
      </c>
      <c r="I115" s="196">
        <f t="shared" si="48"/>
        <v>0</v>
      </c>
      <c r="J115" s="172">
        <v>54187</v>
      </c>
      <c r="K115" s="7"/>
      <c r="L115" s="7"/>
      <c r="M115" s="7"/>
      <c r="N115" s="109">
        <f aca="true" t="shared" si="49" ref="N115:N125">G115-H115-I115-J115-K115-L115-M115</f>
        <v>0</v>
      </c>
      <c r="O115" s="218"/>
      <c r="P115" s="219"/>
      <c r="T115" s="34">
        <f t="shared" si="25"/>
        <v>54187</v>
      </c>
      <c r="U115" s="206"/>
    </row>
    <row r="116" spans="1:21" ht="14.25" thickBot="1">
      <c r="A116" s="111">
        <v>4224</v>
      </c>
      <c r="B116" s="112" t="s">
        <v>46</v>
      </c>
      <c r="C116" s="113">
        <v>158061</v>
      </c>
      <c r="D116" s="114">
        <v>20172</v>
      </c>
      <c r="E116" s="114">
        <v>0</v>
      </c>
      <c r="F116" s="33">
        <v>108950</v>
      </c>
      <c r="G116" s="142">
        <v>160000</v>
      </c>
      <c r="H116" s="28">
        <v>45000</v>
      </c>
      <c r="I116" s="196">
        <f t="shared" si="48"/>
        <v>115000</v>
      </c>
      <c r="J116" s="172">
        <v>0</v>
      </c>
      <c r="K116" s="7">
        <v>0</v>
      </c>
      <c r="L116" s="7"/>
      <c r="M116" s="7">
        <v>0</v>
      </c>
      <c r="N116" s="109">
        <f t="shared" si="49"/>
        <v>0</v>
      </c>
      <c r="O116" s="218"/>
      <c r="P116" s="219"/>
      <c r="T116" s="34">
        <f t="shared" si="25"/>
        <v>160000</v>
      </c>
      <c r="U116" s="206"/>
    </row>
    <row r="117" spans="1:21" ht="14.25" thickBot="1">
      <c r="A117" s="111">
        <v>4225</v>
      </c>
      <c r="B117" s="112" t="s">
        <v>47</v>
      </c>
      <c r="C117" s="113">
        <v>24354</v>
      </c>
      <c r="D117" s="114">
        <v>2030</v>
      </c>
      <c r="E117" s="114">
        <v>0</v>
      </c>
      <c r="F117" s="33">
        <v>59125</v>
      </c>
      <c r="G117" s="28">
        <v>0</v>
      </c>
      <c r="H117" s="7">
        <v>0</v>
      </c>
      <c r="I117" s="196">
        <f t="shared" si="48"/>
        <v>0</v>
      </c>
      <c r="J117" s="7">
        <v>0</v>
      </c>
      <c r="K117" s="7"/>
      <c r="L117" s="7"/>
      <c r="M117" s="7">
        <v>0</v>
      </c>
      <c r="N117" s="109">
        <f t="shared" si="49"/>
        <v>0</v>
      </c>
      <c r="O117" s="218"/>
      <c r="P117" s="219"/>
      <c r="T117" s="34">
        <f t="shared" si="25"/>
        <v>0</v>
      </c>
      <c r="U117" s="206"/>
    </row>
    <row r="118" spans="1:21" ht="14.25" thickBot="1">
      <c r="A118" s="111">
        <v>4227</v>
      </c>
      <c r="B118" s="112" t="s">
        <v>48</v>
      </c>
      <c r="C118" s="113">
        <v>0</v>
      </c>
      <c r="D118" s="114">
        <v>0</v>
      </c>
      <c r="E118" s="114" t="e">
        <f>C118-#REF!</f>
        <v>#REF!</v>
      </c>
      <c r="F118" s="7">
        <v>28750</v>
      </c>
      <c r="G118" s="28">
        <v>0</v>
      </c>
      <c r="H118" s="7">
        <v>0</v>
      </c>
      <c r="I118" s="196">
        <f t="shared" si="48"/>
        <v>0</v>
      </c>
      <c r="J118" s="7">
        <v>0</v>
      </c>
      <c r="K118" s="7"/>
      <c r="L118" s="7">
        <v>0</v>
      </c>
      <c r="M118" s="7">
        <v>0</v>
      </c>
      <c r="N118" s="109">
        <f t="shared" si="49"/>
        <v>0</v>
      </c>
      <c r="O118" s="218"/>
      <c r="P118" s="219"/>
      <c r="T118" s="34">
        <f aca="true" t="shared" si="50" ref="T118:T127">SUM(H118:M118)</f>
        <v>0</v>
      </c>
      <c r="U118" s="206"/>
    </row>
    <row r="119" spans="1:21" s="84" customFormat="1" ht="14.25" thickBot="1">
      <c r="A119" s="110">
        <v>423</v>
      </c>
      <c r="B119" s="123" t="s">
        <v>49</v>
      </c>
      <c r="C119" s="16"/>
      <c r="D119" s="40"/>
      <c r="E119" s="40"/>
      <c r="F119" s="6">
        <f aca="true" t="shared" si="51" ref="F119:M119">F120</f>
        <v>137500</v>
      </c>
      <c r="G119" s="6">
        <f t="shared" si="51"/>
        <v>0</v>
      </c>
      <c r="H119" s="6">
        <f t="shared" si="51"/>
        <v>0</v>
      </c>
      <c r="I119" s="195">
        <f t="shared" si="51"/>
        <v>0</v>
      </c>
      <c r="J119" s="6">
        <f t="shared" si="51"/>
        <v>0</v>
      </c>
      <c r="K119" s="6">
        <f t="shared" si="51"/>
        <v>0</v>
      </c>
      <c r="L119" s="6">
        <f t="shared" si="51"/>
        <v>0</v>
      </c>
      <c r="M119" s="6">
        <f t="shared" si="51"/>
        <v>0</v>
      </c>
      <c r="N119" s="109">
        <f t="shared" si="49"/>
        <v>0</v>
      </c>
      <c r="O119" s="218"/>
      <c r="P119" s="223"/>
      <c r="T119" s="34">
        <f t="shared" si="50"/>
        <v>0</v>
      </c>
      <c r="U119" s="210"/>
    </row>
    <row r="120" spans="1:21" ht="14.25" thickBot="1">
      <c r="A120" s="111">
        <v>4231</v>
      </c>
      <c r="B120" s="112" t="s">
        <v>85</v>
      </c>
      <c r="C120" s="113">
        <v>0</v>
      </c>
      <c r="D120" s="114">
        <v>0</v>
      </c>
      <c r="E120" s="114" t="e">
        <f>C120-#REF!</f>
        <v>#REF!</v>
      </c>
      <c r="F120" s="33">
        <v>137500</v>
      </c>
      <c r="G120" s="145">
        <v>0</v>
      </c>
      <c r="H120" s="7">
        <v>0</v>
      </c>
      <c r="I120" s="196">
        <f t="shared" si="48"/>
        <v>0</v>
      </c>
      <c r="J120" s="7">
        <v>0</v>
      </c>
      <c r="K120" s="7"/>
      <c r="L120" s="7">
        <v>0</v>
      </c>
      <c r="M120" s="33">
        <v>0</v>
      </c>
      <c r="N120" s="109">
        <f t="shared" si="49"/>
        <v>0</v>
      </c>
      <c r="O120" s="218"/>
      <c r="P120" s="219"/>
      <c r="T120" s="34">
        <f t="shared" si="50"/>
        <v>0</v>
      </c>
      <c r="U120" s="206"/>
    </row>
    <row r="121" spans="1:21" s="84" customFormat="1" ht="14.25" thickBot="1">
      <c r="A121" s="110">
        <v>426</v>
      </c>
      <c r="B121" s="123" t="s">
        <v>86</v>
      </c>
      <c r="C121" s="16"/>
      <c r="D121" s="40"/>
      <c r="E121" s="40"/>
      <c r="F121" s="27">
        <f aca="true" t="shared" si="52" ref="F121:M121">F122</f>
        <v>107750</v>
      </c>
      <c r="G121" s="27">
        <f t="shared" si="52"/>
        <v>85700</v>
      </c>
      <c r="H121" s="27">
        <f t="shared" si="52"/>
        <v>0</v>
      </c>
      <c r="I121" s="198">
        <f t="shared" si="52"/>
        <v>20000</v>
      </c>
      <c r="J121" s="27">
        <f t="shared" si="52"/>
        <v>56250</v>
      </c>
      <c r="K121" s="27">
        <f t="shared" si="52"/>
        <v>9450</v>
      </c>
      <c r="L121" s="27">
        <f t="shared" si="52"/>
        <v>0</v>
      </c>
      <c r="M121" s="27">
        <f t="shared" si="52"/>
        <v>0</v>
      </c>
      <c r="N121" s="109">
        <f>G121-K121</f>
        <v>76250</v>
      </c>
      <c r="O121" s="218"/>
      <c r="P121" s="223"/>
      <c r="T121" s="34">
        <f t="shared" si="50"/>
        <v>85700</v>
      </c>
      <c r="U121" s="206">
        <f>G121/G126*100</f>
        <v>0.49246813940882334</v>
      </c>
    </row>
    <row r="122" spans="1:21" ht="14.25" thickBot="1">
      <c r="A122" s="111">
        <v>4262</v>
      </c>
      <c r="B122" s="128" t="s">
        <v>42</v>
      </c>
      <c r="C122" s="113">
        <v>0</v>
      </c>
      <c r="D122" s="114">
        <v>75768</v>
      </c>
      <c r="E122" s="114">
        <v>0</v>
      </c>
      <c r="F122" s="33">
        <v>107750</v>
      </c>
      <c r="G122" s="142">
        <v>85700</v>
      </c>
      <c r="H122" s="7">
        <v>0</v>
      </c>
      <c r="I122" s="196">
        <f t="shared" si="48"/>
        <v>20000</v>
      </c>
      <c r="J122" s="172">
        <v>56250</v>
      </c>
      <c r="K122" s="7">
        <v>9450</v>
      </c>
      <c r="L122" s="7">
        <v>0</v>
      </c>
      <c r="M122" s="7">
        <v>0</v>
      </c>
      <c r="N122" s="109">
        <f t="shared" si="49"/>
        <v>0</v>
      </c>
      <c r="O122" s="218"/>
      <c r="P122" s="219"/>
      <c r="T122" s="34">
        <f t="shared" si="50"/>
        <v>85700</v>
      </c>
      <c r="U122" s="206"/>
    </row>
    <row r="123" spans="1:21" ht="24" thickBot="1">
      <c r="A123" s="110">
        <v>45</v>
      </c>
      <c r="B123" s="58" t="s">
        <v>75</v>
      </c>
      <c r="C123" s="113"/>
      <c r="D123" s="114"/>
      <c r="E123" s="114"/>
      <c r="F123" s="27">
        <f>F125</f>
        <v>24000</v>
      </c>
      <c r="G123" s="27">
        <f>G124</f>
        <v>0</v>
      </c>
      <c r="H123" s="27">
        <f aca="true" t="shared" si="53" ref="H123:M124">H124</f>
        <v>0</v>
      </c>
      <c r="I123" s="198">
        <f t="shared" si="53"/>
        <v>0</v>
      </c>
      <c r="J123" s="27">
        <f t="shared" si="53"/>
        <v>0</v>
      </c>
      <c r="K123" s="27">
        <f t="shared" si="53"/>
        <v>0</v>
      </c>
      <c r="L123" s="27">
        <f t="shared" si="53"/>
        <v>0</v>
      </c>
      <c r="M123" s="27">
        <f t="shared" si="53"/>
        <v>0</v>
      </c>
      <c r="N123" s="109">
        <f t="shared" si="49"/>
        <v>0</v>
      </c>
      <c r="O123" s="218"/>
      <c r="P123" s="219"/>
      <c r="T123" s="34">
        <f t="shared" si="50"/>
        <v>0</v>
      </c>
      <c r="U123" s="206"/>
    </row>
    <row r="124" spans="1:21" ht="14.25" thickBot="1">
      <c r="A124" s="110">
        <v>453</v>
      </c>
      <c r="B124" s="112" t="s">
        <v>99</v>
      </c>
      <c r="C124" s="113"/>
      <c r="D124" s="114"/>
      <c r="E124" s="114"/>
      <c r="F124" s="27"/>
      <c r="G124" s="27">
        <f>G125</f>
        <v>0</v>
      </c>
      <c r="H124" s="27">
        <f t="shared" si="53"/>
        <v>0</v>
      </c>
      <c r="I124" s="198">
        <f t="shared" si="53"/>
        <v>0</v>
      </c>
      <c r="J124" s="27">
        <f t="shared" si="53"/>
        <v>0</v>
      </c>
      <c r="K124" s="27">
        <f t="shared" si="53"/>
        <v>0</v>
      </c>
      <c r="L124" s="27">
        <f t="shared" si="53"/>
        <v>0</v>
      </c>
      <c r="M124" s="27">
        <f t="shared" si="53"/>
        <v>0</v>
      </c>
      <c r="N124" s="109">
        <f t="shared" si="49"/>
        <v>0</v>
      </c>
      <c r="O124" s="218"/>
      <c r="P124" s="219"/>
      <c r="T124" s="34">
        <f t="shared" si="50"/>
        <v>0</v>
      </c>
      <c r="U124" s="206"/>
    </row>
    <row r="125" spans="1:21" ht="14.25" thickBot="1">
      <c r="A125" s="111">
        <v>4531</v>
      </c>
      <c r="B125" s="112" t="s">
        <v>99</v>
      </c>
      <c r="C125" s="113">
        <v>0</v>
      </c>
      <c r="D125" s="114">
        <v>0</v>
      </c>
      <c r="E125" s="114" t="e">
        <f>C125-#REF!</f>
        <v>#REF!</v>
      </c>
      <c r="F125" s="7">
        <v>24000</v>
      </c>
      <c r="G125" s="30">
        <v>0</v>
      </c>
      <c r="H125" s="7">
        <v>0</v>
      </c>
      <c r="I125" s="196">
        <f>G125-H125-J125-K125-L125-M125</f>
        <v>0</v>
      </c>
      <c r="J125" s="7">
        <v>0</v>
      </c>
      <c r="K125" s="7"/>
      <c r="L125" s="7">
        <v>0</v>
      </c>
      <c r="M125" s="7">
        <v>0</v>
      </c>
      <c r="N125" s="109">
        <f t="shared" si="49"/>
        <v>0</v>
      </c>
      <c r="O125" s="218"/>
      <c r="P125" s="219"/>
      <c r="T125" s="34">
        <f t="shared" si="50"/>
        <v>0</v>
      </c>
      <c r="U125" s="206"/>
    </row>
    <row r="126" spans="1:21" ht="14.25" thickBot="1">
      <c r="A126" s="110" t="s">
        <v>76</v>
      </c>
      <c r="B126" s="96" t="s">
        <v>70</v>
      </c>
      <c r="C126" s="16">
        <f>C51+C59+C62+C66+C73+C85+C92+C103</f>
        <v>19014007</v>
      </c>
      <c r="D126" s="40" t="e">
        <f>D51+D59+D62+D66+D73+D85+D92+D103</f>
        <v>#REF!</v>
      </c>
      <c r="E126" s="40" t="e">
        <f>E51+E59+E62+E66+E73+E85+E92+E103</f>
        <v>#REF!</v>
      </c>
      <c r="F126" s="17">
        <f>F50+F103</f>
        <v>24332453</v>
      </c>
      <c r="G126" s="25">
        <f>G50+G103</f>
        <v>17402141</v>
      </c>
      <c r="H126" s="25">
        <f aca="true" t="shared" si="54" ref="H126:M126">H50+H103</f>
        <v>218390</v>
      </c>
      <c r="I126" s="194">
        <f t="shared" si="54"/>
        <v>6516019</v>
      </c>
      <c r="J126" s="25">
        <f t="shared" si="54"/>
        <v>9942257</v>
      </c>
      <c r="K126" s="25">
        <f t="shared" si="54"/>
        <v>694975</v>
      </c>
      <c r="L126" s="25">
        <f t="shared" si="54"/>
        <v>0</v>
      </c>
      <c r="M126" s="25">
        <f t="shared" si="54"/>
        <v>30500</v>
      </c>
      <c r="N126" s="109">
        <f>G126-K126</f>
        <v>16707166</v>
      </c>
      <c r="O126" s="17">
        <f>O50+O103</f>
        <v>18972141</v>
      </c>
      <c r="P126" s="17">
        <f>P50+P103</f>
        <v>16790065</v>
      </c>
      <c r="T126" s="34">
        <f t="shared" si="50"/>
        <v>17402141</v>
      </c>
      <c r="U126" s="206">
        <v>100</v>
      </c>
    </row>
    <row r="127" spans="1:21" ht="14.25" thickBot="1">
      <c r="A127" s="110"/>
      <c r="B127" s="50"/>
      <c r="C127" s="113"/>
      <c r="D127" s="114"/>
      <c r="E127" s="114"/>
      <c r="F127" s="7"/>
      <c r="G127" s="30"/>
      <c r="H127" s="7"/>
      <c r="I127" s="197"/>
      <c r="J127" s="7"/>
      <c r="K127" s="7"/>
      <c r="L127" s="7"/>
      <c r="M127" s="7"/>
      <c r="N127" s="109"/>
      <c r="O127" s="218"/>
      <c r="P127" s="219"/>
      <c r="T127" s="34">
        <f t="shared" si="50"/>
        <v>0</v>
      </c>
      <c r="U127" s="206"/>
    </row>
    <row r="128" spans="2:16" ht="13.5">
      <c r="B128" s="129"/>
      <c r="C128" s="1"/>
      <c r="D128" s="130"/>
      <c r="E128" s="131"/>
      <c r="F128" s="9"/>
      <c r="G128" s="9">
        <f>SUM(G45-G126-G127)</f>
        <v>0</v>
      </c>
      <c r="H128" s="9">
        <f aca="true" t="shared" si="55" ref="H128:M128">SUM(H45-H126)</f>
        <v>0</v>
      </c>
      <c r="I128" s="202">
        <f t="shared" si="55"/>
        <v>0</v>
      </c>
      <c r="J128" s="9">
        <f>SUM(J45-J126-J127)</f>
        <v>0</v>
      </c>
      <c r="K128" s="9">
        <f t="shared" si="55"/>
        <v>0</v>
      </c>
      <c r="L128" s="9">
        <f t="shared" si="55"/>
        <v>0</v>
      </c>
      <c r="M128" s="9">
        <f t="shared" si="55"/>
        <v>0</v>
      </c>
      <c r="N128" s="132"/>
      <c r="O128" s="9">
        <f>SUM(O45-O126-O127)</f>
        <v>0</v>
      </c>
      <c r="P128" s="9">
        <f>SUM(P45-P126-P127)</f>
        <v>0</v>
      </c>
    </row>
    <row r="129" spans="1:16" ht="13.5">
      <c r="A129" s="130"/>
      <c r="B129" s="129"/>
      <c r="C129" s="3"/>
      <c r="D129" s="2"/>
      <c r="E129" s="2"/>
      <c r="F129" s="3"/>
      <c r="G129" s="147"/>
      <c r="K129" s="9"/>
      <c r="L129" s="1"/>
      <c r="M129" s="1"/>
      <c r="O129" s="34"/>
      <c r="P129" s="34"/>
    </row>
    <row r="130" spans="1:16" ht="13.5">
      <c r="A130" s="130"/>
      <c r="B130" s="35"/>
      <c r="C130" s="3"/>
      <c r="D130" s="2"/>
      <c r="E130" s="2"/>
      <c r="F130" s="3"/>
      <c r="G130" s="147">
        <f>N126+K126</f>
        <v>17402141</v>
      </c>
      <c r="K130" s="9"/>
      <c r="L130" s="1"/>
      <c r="M130" s="1"/>
      <c r="O130" s="34"/>
      <c r="P130" s="34">
        <v>1773791.83</v>
      </c>
    </row>
    <row r="131" spans="1:16" ht="13.5">
      <c r="A131" s="130"/>
      <c r="B131" s="133"/>
      <c r="C131" s="3"/>
      <c r="D131" s="2"/>
      <c r="E131" s="2"/>
      <c r="F131" s="3"/>
      <c r="G131" s="147"/>
      <c r="K131" s="9"/>
      <c r="L131" s="1"/>
      <c r="M131" s="1"/>
      <c r="O131" s="34"/>
      <c r="P131" s="34"/>
    </row>
    <row r="132" spans="1:17" ht="13.5">
      <c r="A132" s="130"/>
      <c r="B132" s="134"/>
      <c r="C132" s="135"/>
      <c r="D132" s="136"/>
      <c r="E132" s="136"/>
      <c r="F132" s="3"/>
      <c r="G132" s="147"/>
      <c r="O132" s="34"/>
      <c r="P132" s="34">
        <v>1208912</v>
      </c>
      <c r="Q132" s="1" t="s">
        <v>141</v>
      </c>
    </row>
    <row r="133" spans="1:7" ht="13.5">
      <c r="A133" s="130"/>
      <c r="B133" s="134"/>
      <c r="C133" s="135"/>
      <c r="D133" s="136"/>
      <c r="E133" s="136"/>
      <c r="F133" s="3"/>
      <c r="G133" s="147"/>
    </row>
    <row r="134" spans="1:7" ht="13.5">
      <c r="A134" s="130"/>
      <c r="B134" s="134"/>
      <c r="C134" s="135"/>
      <c r="D134" s="136"/>
      <c r="E134" s="136"/>
      <c r="F134" s="3"/>
      <c r="G134" s="147"/>
    </row>
    <row r="135" spans="1:7" ht="13.5">
      <c r="A135" s="130"/>
      <c r="B135" s="134"/>
      <c r="C135" s="135"/>
      <c r="D135" s="136"/>
      <c r="E135" s="136"/>
      <c r="F135" s="3"/>
      <c r="G135" s="147"/>
    </row>
    <row r="136" spans="1:7" ht="13.5">
      <c r="A136" s="130"/>
      <c r="B136" s="134"/>
      <c r="C136" s="135"/>
      <c r="D136" s="136"/>
      <c r="E136" s="136"/>
      <c r="F136" s="3"/>
      <c r="G136" s="147"/>
    </row>
    <row r="137" spans="1:7" ht="13.5">
      <c r="A137" s="130"/>
      <c r="B137" s="134"/>
      <c r="C137" s="135"/>
      <c r="D137" s="137"/>
      <c r="E137" s="136"/>
      <c r="F137" s="3"/>
      <c r="G137" s="147"/>
    </row>
    <row r="138" spans="1:7" ht="13.5">
      <c r="A138" s="130"/>
      <c r="B138" s="134"/>
      <c r="C138" s="135"/>
      <c r="D138" s="137"/>
      <c r="E138" s="136"/>
      <c r="F138" s="3"/>
      <c r="G138" s="147"/>
    </row>
    <row r="139" spans="1:7" ht="13.5">
      <c r="A139" s="130"/>
      <c r="B139" s="134"/>
      <c r="C139" s="135"/>
      <c r="D139" s="137"/>
      <c r="E139" s="136"/>
      <c r="F139" s="3"/>
      <c r="G139" s="147"/>
    </row>
    <row r="140" spans="1:7" ht="13.5">
      <c r="A140" s="130"/>
      <c r="B140" s="134"/>
      <c r="C140" s="135"/>
      <c r="D140" s="137"/>
      <c r="E140" s="136"/>
      <c r="F140" s="3"/>
      <c r="G140" s="147"/>
    </row>
    <row r="141" spans="1:7" ht="13.5">
      <c r="A141" s="130"/>
      <c r="B141" s="134"/>
      <c r="C141" s="135"/>
      <c r="D141" s="137"/>
      <c r="E141" s="136"/>
      <c r="F141" s="3"/>
      <c r="G141" s="147"/>
    </row>
    <row r="142" spans="1:7" ht="13.5">
      <c r="A142" s="130"/>
      <c r="B142" s="134"/>
      <c r="C142" s="135"/>
      <c r="D142" s="137"/>
      <c r="E142" s="136"/>
      <c r="F142" s="3"/>
      <c r="G142" s="147"/>
    </row>
    <row r="143" spans="1:7" ht="13.5">
      <c r="A143" s="130"/>
      <c r="B143" s="134"/>
      <c r="C143" s="135"/>
      <c r="D143" s="137"/>
      <c r="E143" s="136"/>
      <c r="F143" s="3"/>
      <c r="G143" s="147"/>
    </row>
    <row r="144" spans="1:7" ht="13.5">
      <c r="A144" s="130"/>
      <c r="B144" s="134"/>
      <c r="C144" s="135"/>
      <c r="D144" s="137"/>
      <c r="E144" s="136"/>
      <c r="F144" s="3"/>
      <c r="G144" s="147"/>
    </row>
    <row r="145" spans="1:7" ht="13.5">
      <c r="A145" s="130"/>
      <c r="B145" s="134"/>
      <c r="C145" s="135"/>
      <c r="D145" s="137"/>
      <c r="E145" s="136"/>
      <c r="F145" s="3"/>
      <c r="G145" s="147"/>
    </row>
    <row r="146" spans="1:7" ht="13.5">
      <c r="A146" s="130"/>
      <c r="B146" s="134"/>
      <c r="C146" s="135"/>
      <c r="D146" s="137"/>
      <c r="E146" s="136"/>
      <c r="F146" s="3"/>
      <c r="G146" s="147"/>
    </row>
    <row r="147" spans="1:7" ht="13.5">
      <c r="A147" s="130"/>
      <c r="B147" s="134"/>
      <c r="C147" s="135"/>
      <c r="D147" s="137"/>
      <c r="E147" s="136"/>
      <c r="F147" s="3"/>
      <c r="G147" s="147"/>
    </row>
    <row r="148" spans="1:7" ht="13.5">
      <c r="A148" s="130"/>
      <c r="B148" s="134"/>
      <c r="C148" s="135"/>
      <c r="D148" s="137"/>
      <c r="E148" s="136"/>
      <c r="F148" s="3"/>
      <c r="G148" s="147"/>
    </row>
    <row r="149" spans="1:7" ht="13.5">
      <c r="A149" s="130"/>
      <c r="B149" s="134"/>
      <c r="C149" s="135"/>
      <c r="D149" s="137"/>
      <c r="E149" s="136"/>
      <c r="F149" s="3"/>
      <c r="G149" s="147"/>
    </row>
    <row r="150" spans="1:7" ht="13.5">
      <c r="A150" s="130"/>
      <c r="B150" s="134"/>
      <c r="C150" s="135"/>
      <c r="D150" s="137"/>
      <c r="E150" s="136"/>
      <c r="F150" s="3"/>
      <c r="G150" s="147"/>
    </row>
    <row r="151" spans="1:7" ht="13.5">
      <c r="A151" s="130"/>
      <c r="B151" s="134"/>
      <c r="C151" s="135"/>
      <c r="D151" s="137"/>
      <c r="E151" s="136"/>
      <c r="F151" s="3"/>
      <c r="G151" s="147"/>
    </row>
    <row r="152" spans="1:7" ht="13.5">
      <c r="A152" s="130"/>
      <c r="B152" s="134"/>
      <c r="C152" s="135"/>
      <c r="D152" s="137"/>
      <c r="E152" s="136"/>
      <c r="F152" s="3"/>
      <c r="G152" s="147"/>
    </row>
    <row r="153" spans="1:7" ht="13.5">
      <c r="A153" s="130"/>
      <c r="B153" s="134"/>
      <c r="C153" s="135"/>
      <c r="D153" s="137"/>
      <c r="E153" s="136"/>
      <c r="F153" s="3"/>
      <c r="G153" s="147"/>
    </row>
    <row r="154" spans="1:7" ht="13.5">
      <c r="A154" s="130"/>
      <c r="B154" s="134"/>
      <c r="C154" s="135"/>
      <c r="D154" s="137"/>
      <c r="E154" s="136"/>
      <c r="F154" s="3"/>
      <c r="G154" s="147"/>
    </row>
    <row r="155" spans="2:7" ht="13.5">
      <c r="B155" s="134"/>
      <c r="C155" s="135"/>
      <c r="D155" s="137"/>
      <c r="E155" s="136"/>
      <c r="F155" s="3"/>
      <c r="G155" s="147"/>
    </row>
    <row r="156" spans="2:7" ht="13.5">
      <c r="B156" s="134"/>
      <c r="C156" s="135"/>
      <c r="D156" s="137"/>
      <c r="E156" s="136"/>
      <c r="F156" s="3"/>
      <c r="G156" s="147"/>
    </row>
    <row r="157" spans="2:7" ht="13.5">
      <c r="B157" s="134"/>
      <c r="C157" s="135"/>
      <c r="D157" s="137"/>
      <c r="E157" s="136"/>
      <c r="F157" s="3"/>
      <c r="G157" s="147"/>
    </row>
    <row r="158" spans="2:7" ht="13.5">
      <c r="B158" s="134"/>
      <c r="C158" s="135"/>
      <c r="D158" s="137"/>
      <c r="E158" s="136"/>
      <c r="F158" s="3"/>
      <c r="G158" s="147"/>
    </row>
    <row r="159" spans="2:7" ht="13.5">
      <c r="B159" s="134"/>
      <c r="C159" s="135"/>
      <c r="D159" s="137"/>
      <c r="E159" s="136"/>
      <c r="F159" s="3"/>
      <c r="G159" s="147"/>
    </row>
    <row r="160" spans="2:7" ht="13.5">
      <c r="B160" s="134"/>
      <c r="C160" s="135"/>
      <c r="D160" s="137"/>
      <c r="E160" s="136"/>
      <c r="F160" s="3"/>
      <c r="G160" s="147"/>
    </row>
    <row r="161" spans="2:7" ht="13.5">
      <c r="B161" s="134"/>
      <c r="C161" s="135"/>
      <c r="D161" s="137"/>
      <c r="E161" s="136"/>
      <c r="F161" s="3"/>
      <c r="G161" s="147"/>
    </row>
    <row r="162" spans="2:7" ht="13.5">
      <c r="B162" s="134"/>
      <c r="C162" s="135"/>
      <c r="D162" s="137"/>
      <c r="E162" s="136"/>
      <c r="F162" s="3"/>
      <c r="G162" s="147"/>
    </row>
    <row r="163" spans="2:7" ht="13.5">
      <c r="B163" s="134"/>
      <c r="C163" s="135"/>
      <c r="D163" s="137"/>
      <c r="E163" s="136"/>
      <c r="F163" s="3"/>
      <c r="G163" s="147"/>
    </row>
    <row r="164" spans="2:7" ht="13.5">
      <c r="B164" s="134"/>
      <c r="C164" s="135"/>
      <c r="D164" s="137"/>
      <c r="E164" s="136"/>
      <c r="F164" s="3"/>
      <c r="G164" s="147"/>
    </row>
  </sheetData>
  <sheetProtection/>
  <mergeCells count="1">
    <mergeCell ref="A1:IV1"/>
  </mergeCells>
  <printOptions/>
  <pageMargins left="0.75" right="0.75" top="0.59" bottom="0.71" header="0.43" footer="0.5"/>
  <pageSetup horizontalDpi="600" verticalDpi="600" orientation="landscape" paperSize="9" scale="93" r:id="rId1"/>
  <rowBreaks count="4" manualBreakCount="4">
    <brk id="28" max="12" man="1"/>
    <brk id="46" max="12" man="1"/>
    <brk id="72" max="12" man="1"/>
    <brk id="9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67"/>
  <sheetViews>
    <sheetView zoomScale="98" zoomScaleNormal="98" zoomScaleSheetLayoutView="78" zoomScalePageLayoutView="0" workbookViewId="0" topLeftCell="A38">
      <selection activeCell="A38" sqref="A1:IV16384"/>
    </sheetView>
  </sheetViews>
  <sheetFormatPr defaultColWidth="9.140625" defaultRowHeight="12.75"/>
  <cols>
    <col min="1" max="1" width="7.28125" style="1" customWidth="1"/>
    <col min="2" max="2" width="27.57421875" style="138" customWidth="1"/>
    <col min="3" max="3" width="16.00390625" style="4" hidden="1" customWidth="1"/>
    <col min="4" max="4" width="16.00390625" style="139" hidden="1" customWidth="1"/>
    <col min="5" max="5" width="16.00390625" style="140" hidden="1" customWidth="1"/>
    <col min="6" max="6" width="11.421875" style="1" hidden="1" customWidth="1"/>
    <col min="7" max="7" width="17.140625" style="231" customWidth="1"/>
    <col min="8" max="8" width="12.28125" style="230" customWidth="1"/>
    <col min="9" max="9" width="16.421875" style="399" customWidth="1"/>
    <col min="10" max="10" width="17.57421875" style="231" customWidth="1"/>
    <col min="11" max="11" width="13.7109375" style="283" customWidth="1"/>
    <col min="12" max="12" width="11.140625" style="4" customWidth="1"/>
    <col min="13" max="13" width="12.8515625" style="4" customWidth="1"/>
    <col min="14" max="14" width="14.7109375" style="8" customWidth="1"/>
    <col min="15" max="15" width="15.8515625" style="4" customWidth="1"/>
    <col min="16" max="16" width="13.140625" style="4" customWidth="1"/>
    <col min="17" max="19" width="8.8515625" style="4" hidden="1" customWidth="1"/>
    <col min="20" max="20" width="13.00390625" style="4" customWidth="1"/>
    <col min="21" max="21" width="12.8515625" style="203" customWidth="1"/>
    <col min="22" max="22" width="10.57421875" style="4" customWidth="1"/>
    <col min="23" max="23" width="8.8515625" style="4" customWidth="1"/>
    <col min="24" max="24" width="12.7109375" style="4" customWidth="1"/>
    <col min="25" max="25" width="8.8515625" style="4" customWidth="1"/>
    <col min="26" max="16384" width="8.8515625" style="4" customWidth="1"/>
  </cols>
  <sheetData>
    <row r="1" s="427" customFormat="1" ht="12.75">
      <c r="A1" s="427" t="s">
        <v>161</v>
      </c>
    </row>
    <row r="2" spans="2:13" ht="13.5">
      <c r="B2" s="36" t="s">
        <v>166</v>
      </c>
      <c r="C2" s="3"/>
      <c r="D2" s="5"/>
      <c r="E2" s="2" t="s">
        <v>60</v>
      </c>
      <c r="F2" s="3"/>
      <c r="G2" s="229"/>
      <c r="K2" s="231"/>
      <c r="L2" s="1"/>
      <c r="M2" s="10" t="s">
        <v>164</v>
      </c>
    </row>
    <row r="3" spans="2:13" ht="6" customHeight="1" thickBot="1">
      <c r="B3" s="37"/>
      <c r="C3" s="3"/>
      <c r="D3" s="5"/>
      <c r="E3" s="2"/>
      <c r="F3" s="3"/>
      <c r="G3" s="229"/>
      <c r="K3" s="231"/>
      <c r="L3" s="1"/>
      <c r="M3" s="1"/>
    </row>
    <row r="4" spans="1:21" s="43" customFormat="1" ht="88.5" customHeight="1" thickBot="1">
      <c r="A4" s="38" t="s">
        <v>9</v>
      </c>
      <c r="B4" s="39" t="s">
        <v>18</v>
      </c>
      <c r="C4" s="11" t="s">
        <v>57</v>
      </c>
      <c r="D4" s="11" t="s">
        <v>59</v>
      </c>
      <c r="E4" s="40" t="s">
        <v>58</v>
      </c>
      <c r="F4" s="11" t="s">
        <v>67</v>
      </c>
      <c r="G4" s="232" t="s">
        <v>154</v>
      </c>
      <c r="H4" s="233" t="s">
        <v>123</v>
      </c>
      <c r="I4" s="400" t="s">
        <v>126</v>
      </c>
      <c r="J4" s="234" t="s">
        <v>127</v>
      </c>
      <c r="K4" s="234" t="s">
        <v>124</v>
      </c>
      <c r="L4" s="14" t="s">
        <v>125</v>
      </c>
      <c r="M4" s="15" t="s">
        <v>128</v>
      </c>
      <c r="N4" s="41"/>
      <c r="O4" s="42" t="s">
        <v>144</v>
      </c>
      <c r="P4" s="42" t="s">
        <v>155</v>
      </c>
      <c r="U4" s="205" t="s">
        <v>138</v>
      </c>
    </row>
    <row r="5" spans="1:24" s="43" customFormat="1" ht="18.75" customHeight="1" thickBot="1">
      <c r="A5" s="38">
        <v>6</v>
      </c>
      <c r="B5" s="39" t="s">
        <v>116</v>
      </c>
      <c r="C5" s="11"/>
      <c r="D5" s="11"/>
      <c r="E5" s="40"/>
      <c r="F5" s="11"/>
      <c r="G5" s="305">
        <f aca="true" t="shared" si="0" ref="G5:M5">G6+G15+G20+G25+G31+G38</f>
        <v>15119093</v>
      </c>
      <c r="H5" s="305">
        <f t="shared" si="0"/>
        <v>229439</v>
      </c>
      <c r="I5" s="379">
        <f t="shared" si="0"/>
        <v>5192000</v>
      </c>
      <c r="J5" s="305">
        <f t="shared" si="0"/>
        <v>8763897</v>
      </c>
      <c r="K5" s="305">
        <f t="shared" si="0"/>
        <v>905757</v>
      </c>
      <c r="L5" s="331">
        <f t="shared" si="0"/>
        <v>0</v>
      </c>
      <c r="M5" s="331">
        <f t="shared" si="0"/>
        <v>28000</v>
      </c>
      <c r="N5" s="150">
        <f aca="true" t="shared" si="1" ref="N5:N48">G5-H5-I5-J5-K5-L5-M5</f>
        <v>0</v>
      </c>
      <c r="O5" s="20">
        <f>O6+O15+O20+O25+O31+O38</f>
        <v>13976480</v>
      </c>
      <c r="P5" s="20">
        <f>P6+P15+P20+P25+P31+P38</f>
        <v>13976480</v>
      </c>
      <c r="Q5" s="151"/>
      <c r="R5" s="151"/>
      <c r="S5" s="151"/>
      <c r="T5" s="147">
        <f aca="true" t="shared" si="2" ref="T5:T48">SUM(H5:M5)</f>
        <v>15119093</v>
      </c>
      <c r="U5" s="206">
        <f>G5/G48*100</f>
        <v>72.14385412248366</v>
      </c>
      <c r="X5" s="352">
        <f>O5-O6+K8</f>
        <v>13070494</v>
      </c>
    </row>
    <row r="6" spans="1:21" s="43" customFormat="1" ht="24.75" customHeight="1" thickBot="1">
      <c r="A6" s="38">
        <v>63</v>
      </c>
      <c r="B6" s="39" t="s">
        <v>102</v>
      </c>
      <c r="C6" s="11"/>
      <c r="D6" s="11"/>
      <c r="E6" s="40"/>
      <c r="F6" s="11"/>
      <c r="G6" s="305">
        <f>G7+G9+G13</f>
        <v>905757</v>
      </c>
      <c r="H6" s="305">
        <f aca="true" t="shared" si="3" ref="H6:M6">H7+H9+H13</f>
        <v>0</v>
      </c>
      <c r="I6" s="305">
        <f t="shared" si="3"/>
        <v>0</v>
      </c>
      <c r="J6" s="305">
        <f t="shared" si="3"/>
        <v>0</v>
      </c>
      <c r="K6" s="305">
        <f t="shared" si="3"/>
        <v>905757</v>
      </c>
      <c r="L6" s="305">
        <f t="shared" si="3"/>
        <v>0</v>
      </c>
      <c r="M6" s="305">
        <f t="shared" si="3"/>
        <v>0</v>
      </c>
      <c r="N6" s="150">
        <f t="shared" si="1"/>
        <v>0</v>
      </c>
      <c r="O6" s="20">
        <v>905986</v>
      </c>
      <c r="P6" s="20">
        <v>905986</v>
      </c>
      <c r="Q6" s="151"/>
      <c r="R6" s="151"/>
      <c r="S6" s="151"/>
      <c r="T6" s="147">
        <f t="shared" si="2"/>
        <v>905757</v>
      </c>
      <c r="U6" s="206">
        <f>G6/G48*100</f>
        <v>4.322005352994285</v>
      </c>
    </row>
    <row r="7" spans="1:21" s="43" customFormat="1" ht="24.75" customHeight="1" thickBot="1">
      <c r="A7" s="38">
        <v>634</v>
      </c>
      <c r="B7" s="39" t="s">
        <v>118</v>
      </c>
      <c r="C7" s="11"/>
      <c r="D7" s="11"/>
      <c r="E7" s="40"/>
      <c r="F7" s="11"/>
      <c r="G7" s="305">
        <f aca="true" t="shared" si="4" ref="G7:M7">G8</f>
        <v>0</v>
      </c>
      <c r="H7" s="305">
        <f t="shared" si="4"/>
        <v>0</v>
      </c>
      <c r="I7" s="379">
        <f t="shared" si="4"/>
        <v>0</v>
      </c>
      <c r="J7" s="305">
        <f t="shared" si="4"/>
        <v>0</v>
      </c>
      <c r="K7" s="305">
        <f t="shared" si="4"/>
        <v>0</v>
      </c>
      <c r="L7" s="331">
        <f t="shared" si="4"/>
        <v>0</v>
      </c>
      <c r="M7" s="331">
        <f t="shared" si="4"/>
        <v>0</v>
      </c>
      <c r="N7" s="150">
        <f t="shared" si="1"/>
        <v>0</v>
      </c>
      <c r="O7" s="20"/>
      <c r="P7" s="20"/>
      <c r="Q7" s="151"/>
      <c r="R7" s="151"/>
      <c r="S7" s="151"/>
      <c r="T7" s="147">
        <f t="shared" si="2"/>
        <v>0</v>
      </c>
      <c r="U7" s="206">
        <f>G7/G48*100</f>
        <v>0</v>
      </c>
    </row>
    <row r="8" spans="1:21" s="43" customFormat="1" ht="15" customHeight="1" thickBot="1">
      <c r="A8" s="119">
        <v>6341</v>
      </c>
      <c r="B8" s="413" t="s">
        <v>119</v>
      </c>
      <c r="C8" s="414"/>
      <c r="D8" s="414"/>
      <c r="E8" s="114"/>
      <c r="F8" s="414"/>
      <c r="G8" s="325">
        <v>0</v>
      </c>
      <c r="H8" s="415"/>
      <c r="I8" s="416"/>
      <c r="J8" s="325"/>
      <c r="K8" s="415">
        <v>0</v>
      </c>
      <c r="L8" s="417"/>
      <c r="M8" s="417"/>
      <c r="N8" s="150">
        <f t="shared" si="1"/>
        <v>0</v>
      </c>
      <c r="O8" s="20"/>
      <c r="P8" s="20"/>
      <c r="Q8" s="151"/>
      <c r="R8" s="151"/>
      <c r="S8" s="151"/>
      <c r="T8" s="147">
        <f t="shared" si="2"/>
        <v>0</v>
      </c>
      <c r="U8" s="207"/>
    </row>
    <row r="9" spans="1:21" s="43" customFormat="1" ht="15.75" customHeight="1" thickBot="1">
      <c r="A9" s="38">
        <v>636</v>
      </c>
      <c r="B9" s="39" t="s">
        <v>91</v>
      </c>
      <c r="C9" s="11"/>
      <c r="D9" s="11"/>
      <c r="E9" s="40"/>
      <c r="F9" s="11"/>
      <c r="G9" s="305">
        <f aca="true" t="shared" si="5" ref="G9:M9">SUM(G10:G12)</f>
        <v>761800</v>
      </c>
      <c r="H9" s="305">
        <f t="shared" si="5"/>
        <v>0</v>
      </c>
      <c r="I9" s="379">
        <f t="shared" si="5"/>
        <v>0</v>
      </c>
      <c r="J9" s="305">
        <f t="shared" si="5"/>
        <v>0</v>
      </c>
      <c r="K9" s="305">
        <f t="shared" si="5"/>
        <v>761800</v>
      </c>
      <c r="L9" s="331">
        <f t="shared" si="5"/>
        <v>0</v>
      </c>
      <c r="M9" s="331">
        <f t="shared" si="5"/>
        <v>0</v>
      </c>
      <c r="N9" s="150">
        <f t="shared" si="1"/>
        <v>0</v>
      </c>
      <c r="O9" s="20"/>
      <c r="P9" s="20"/>
      <c r="Q9" s="151"/>
      <c r="R9" s="151"/>
      <c r="S9" s="151"/>
      <c r="T9" s="147">
        <f t="shared" si="2"/>
        <v>761800</v>
      </c>
      <c r="U9" s="206">
        <f>G9/G48*100</f>
        <v>3.6350849928966014</v>
      </c>
    </row>
    <row r="10" spans="1:24" s="43" customFormat="1" ht="15.75" customHeight="1" thickBot="1">
      <c r="A10" s="44">
        <v>6361</v>
      </c>
      <c r="B10" s="45" t="s">
        <v>114</v>
      </c>
      <c r="C10" s="46"/>
      <c r="D10" s="46"/>
      <c r="E10" s="47"/>
      <c r="F10" s="48"/>
      <c r="G10" s="307">
        <v>320000</v>
      </c>
      <c r="H10" s="324"/>
      <c r="I10" s="401"/>
      <c r="J10" s="324"/>
      <c r="K10" s="307">
        <v>320000</v>
      </c>
      <c r="L10" s="332"/>
      <c r="M10" s="332"/>
      <c r="N10" s="150">
        <f t="shared" si="1"/>
        <v>0</v>
      </c>
      <c r="O10" s="20"/>
      <c r="P10" s="20"/>
      <c r="Q10" s="151"/>
      <c r="R10" s="151"/>
      <c r="S10" s="151"/>
      <c r="T10" s="147">
        <f t="shared" si="2"/>
        <v>320000</v>
      </c>
      <c r="U10" s="207"/>
      <c r="X10" s="287">
        <f>O5+O41</f>
        <v>13978980</v>
      </c>
    </row>
    <row r="11" spans="1:21" s="43" customFormat="1" ht="24" customHeight="1" thickBot="1">
      <c r="A11" s="44">
        <v>6361</v>
      </c>
      <c r="B11" s="49" t="s">
        <v>112</v>
      </c>
      <c r="C11" s="46"/>
      <c r="D11" s="46"/>
      <c r="E11" s="47"/>
      <c r="F11" s="48"/>
      <c r="G11" s="308">
        <v>441800</v>
      </c>
      <c r="H11" s="324"/>
      <c r="I11" s="401"/>
      <c r="J11" s="324"/>
      <c r="K11" s="308">
        <v>441800</v>
      </c>
      <c r="L11" s="332"/>
      <c r="M11" s="332"/>
      <c r="N11" s="150">
        <f t="shared" si="1"/>
        <v>0</v>
      </c>
      <c r="O11" s="20"/>
      <c r="P11" s="20"/>
      <c r="Q11" s="151"/>
      <c r="R11" s="151"/>
      <c r="S11" s="151"/>
      <c r="T11" s="147">
        <f t="shared" si="2"/>
        <v>441800</v>
      </c>
      <c r="U11" s="207"/>
    </row>
    <row r="12" spans="1:21" s="52" customFormat="1" ht="15.75" customHeight="1" thickBot="1">
      <c r="A12" s="38">
        <v>6362</v>
      </c>
      <c r="B12" s="50" t="s">
        <v>137</v>
      </c>
      <c r="C12" s="11"/>
      <c r="D12" s="11"/>
      <c r="E12" s="40"/>
      <c r="F12" s="51"/>
      <c r="G12" s="309">
        <v>0</v>
      </c>
      <c r="H12" s="325"/>
      <c r="I12" s="382">
        <v>0</v>
      </c>
      <c r="J12" s="325"/>
      <c r="K12" s="309">
        <v>0</v>
      </c>
      <c r="L12" s="333"/>
      <c r="M12" s="333"/>
      <c r="N12" s="150">
        <f t="shared" si="1"/>
        <v>0</v>
      </c>
      <c r="O12" s="20"/>
      <c r="P12" s="20"/>
      <c r="Q12" s="151"/>
      <c r="R12" s="151"/>
      <c r="S12" s="151"/>
      <c r="T12" s="147">
        <f t="shared" si="2"/>
        <v>0</v>
      </c>
      <c r="U12" s="205"/>
    </row>
    <row r="13" spans="1:21" s="120" customFormat="1" ht="21.75" customHeight="1" thickBot="1">
      <c r="A13" s="409">
        <v>638</v>
      </c>
      <c r="B13" s="410" t="s">
        <v>162</v>
      </c>
      <c r="C13" s="55"/>
      <c r="D13" s="55"/>
      <c r="E13" s="56"/>
      <c r="F13" s="55"/>
      <c r="G13" s="418">
        <f aca="true" t="shared" si="6" ref="G13:M13">G14</f>
        <v>143957</v>
      </c>
      <c r="H13" s="418">
        <f t="shared" si="6"/>
        <v>0</v>
      </c>
      <c r="I13" s="418">
        <f t="shared" si="6"/>
        <v>0</v>
      </c>
      <c r="J13" s="418">
        <f t="shared" si="6"/>
        <v>0</v>
      </c>
      <c r="K13" s="418">
        <f t="shared" si="6"/>
        <v>143957</v>
      </c>
      <c r="L13" s="418">
        <f t="shared" si="6"/>
        <v>0</v>
      </c>
      <c r="M13" s="418">
        <f t="shared" si="6"/>
        <v>0</v>
      </c>
      <c r="N13" s="419"/>
      <c r="O13" s="152"/>
      <c r="P13" s="152"/>
      <c r="Q13" s="420"/>
      <c r="R13" s="420"/>
      <c r="S13" s="420"/>
      <c r="T13" s="421"/>
      <c r="U13" s="422"/>
    </row>
    <row r="14" spans="1:21" s="52" customFormat="1" ht="18" customHeight="1" thickBot="1">
      <c r="A14" s="411">
        <v>6381</v>
      </c>
      <c r="B14" s="412" t="s">
        <v>163</v>
      </c>
      <c r="C14" s="55"/>
      <c r="D14" s="55"/>
      <c r="E14" s="56"/>
      <c r="F14" s="55"/>
      <c r="G14" s="325">
        <v>143957</v>
      </c>
      <c r="H14" s="325"/>
      <c r="I14" s="382"/>
      <c r="J14" s="325"/>
      <c r="K14" s="325">
        <v>143957</v>
      </c>
      <c r="L14" s="333"/>
      <c r="M14" s="333"/>
      <c r="N14" s="150"/>
      <c r="O14" s="20"/>
      <c r="P14" s="20"/>
      <c r="Q14" s="151"/>
      <c r="R14" s="151"/>
      <c r="S14" s="151"/>
      <c r="T14" s="147"/>
      <c r="U14" s="205"/>
    </row>
    <row r="15" spans="1:21" s="43" customFormat="1" ht="15.75" customHeight="1" thickBot="1">
      <c r="A15" s="53">
        <v>64</v>
      </c>
      <c r="B15" s="54" t="s">
        <v>103</v>
      </c>
      <c r="C15" s="55"/>
      <c r="D15" s="55"/>
      <c r="E15" s="56"/>
      <c r="F15" s="55"/>
      <c r="G15" s="306">
        <f>G16</f>
        <v>34000</v>
      </c>
      <c r="H15" s="306">
        <f aca="true" t="shared" si="7" ref="H15:M15">H16</f>
        <v>0</v>
      </c>
      <c r="I15" s="380">
        <f t="shared" si="7"/>
        <v>0</v>
      </c>
      <c r="J15" s="306">
        <f t="shared" si="7"/>
        <v>34000</v>
      </c>
      <c r="K15" s="306">
        <f t="shared" si="7"/>
        <v>0</v>
      </c>
      <c r="L15" s="334">
        <f t="shared" si="7"/>
        <v>0</v>
      </c>
      <c r="M15" s="334">
        <f t="shared" si="7"/>
        <v>0</v>
      </c>
      <c r="N15" s="150">
        <f t="shared" si="1"/>
        <v>0</v>
      </c>
      <c r="O15" s="20">
        <v>65000</v>
      </c>
      <c r="P15" s="20">
        <v>65000</v>
      </c>
      <c r="Q15" s="151"/>
      <c r="R15" s="151"/>
      <c r="S15" s="151"/>
      <c r="T15" s="147">
        <f t="shared" si="2"/>
        <v>34000</v>
      </c>
      <c r="U15" s="206">
        <f>G15/G48*100</f>
        <v>0.16223797552964614</v>
      </c>
    </row>
    <row r="16" spans="1:21" ht="14.25" thickBot="1">
      <c r="A16" s="57">
        <v>641</v>
      </c>
      <c r="B16" s="58" t="s">
        <v>94</v>
      </c>
      <c r="C16" s="59">
        <v>145000</v>
      </c>
      <c r="D16" s="60" t="e">
        <f>SUM(D17:D19)</f>
        <v>#REF!</v>
      </c>
      <c r="E16" s="60">
        <f>SUM(E17:E19)</f>
        <v>0</v>
      </c>
      <c r="F16" s="61">
        <f>F17+F18+F19</f>
        <v>110000</v>
      </c>
      <c r="G16" s="310">
        <f>G17+G18+G19</f>
        <v>34000</v>
      </c>
      <c r="H16" s="310">
        <f aca="true" t="shared" si="8" ref="H16:M16">H17+H18+H19</f>
        <v>0</v>
      </c>
      <c r="I16" s="383">
        <f t="shared" si="8"/>
        <v>0</v>
      </c>
      <c r="J16" s="310">
        <f t="shared" si="8"/>
        <v>34000</v>
      </c>
      <c r="K16" s="310">
        <f t="shared" si="8"/>
        <v>0</v>
      </c>
      <c r="L16" s="204">
        <f t="shared" si="8"/>
        <v>0</v>
      </c>
      <c r="M16" s="204">
        <f t="shared" si="8"/>
        <v>0</v>
      </c>
      <c r="N16" s="150">
        <f t="shared" si="1"/>
        <v>0</v>
      </c>
      <c r="O16" s="20"/>
      <c r="P16" s="165"/>
      <c r="Q16" s="3"/>
      <c r="R16" s="3"/>
      <c r="S16" s="3"/>
      <c r="T16" s="147">
        <f t="shared" si="2"/>
        <v>34000</v>
      </c>
      <c r="U16" s="206">
        <f>G16/G48*100</f>
        <v>0.16223797552964614</v>
      </c>
    </row>
    <row r="17" spans="1:21" ht="14.25" thickBot="1">
      <c r="A17" s="62">
        <v>64131</v>
      </c>
      <c r="B17" s="50" t="s">
        <v>10</v>
      </c>
      <c r="C17" s="63">
        <v>70000</v>
      </c>
      <c r="D17" s="64">
        <v>75000</v>
      </c>
      <c r="E17" s="64">
        <v>0</v>
      </c>
      <c r="F17" s="65">
        <v>0</v>
      </c>
      <c r="G17" s="308">
        <v>0</v>
      </c>
      <c r="H17" s="320">
        <v>0</v>
      </c>
      <c r="I17" s="384">
        <v>0</v>
      </c>
      <c r="J17" s="320">
        <v>0</v>
      </c>
      <c r="K17" s="320"/>
      <c r="L17" s="335">
        <v>0</v>
      </c>
      <c r="M17" s="335">
        <v>0</v>
      </c>
      <c r="N17" s="150">
        <f t="shared" si="1"/>
        <v>0</v>
      </c>
      <c r="O17" s="20"/>
      <c r="P17" s="165"/>
      <c r="Q17" s="3"/>
      <c r="R17" s="3"/>
      <c r="S17" s="3"/>
      <c r="T17" s="147">
        <f t="shared" si="2"/>
        <v>0</v>
      </c>
      <c r="U17" s="206"/>
    </row>
    <row r="18" spans="1:21" ht="18" customHeight="1" thickBot="1">
      <c r="A18" s="66">
        <v>64132</v>
      </c>
      <c r="B18" s="50" t="s">
        <v>11</v>
      </c>
      <c r="C18" s="63">
        <v>15000</v>
      </c>
      <c r="D18" s="64" t="e">
        <f>#REF!-C18</f>
        <v>#REF!</v>
      </c>
      <c r="E18" s="64">
        <v>0</v>
      </c>
      <c r="F18" s="67">
        <v>50000</v>
      </c>
      <c r="G18" s="311">
        <v>4000</v>
      </c>
      <c r="H18" s="320"/>
      <c r="I18" s="384">
        <v>0</v>
      </c>
      <c r="J18" s="311">
        <v>4000</v>
      </c>
      <c r="K18" s="320"/>
      <c r="L18" s="335">
        <v>0</v>
      </c>
      <c r="M18" s="335">
        <v>0</v>
      </c>
      <c r="N18" s="150">
        <f t="shared" si="1"/>
        <v>0</v>
      </c>
      <c r="O18" s="20"/>
      <c r="P18" s="165"/>
      <c r="Q18" s="3"/>
      <c r="R18" s="3"/>
      <c r="S18" s="3"/>
      <c r="T18" s="147">
        <f t="shared" si="2"/>
        <v>4000</v>
      </c>
      <c r="U18" s="206"/>
    </row>
    <row r="19" spans="1:21" ht="14.25" thickBot="1">
      <c r="A19" s="68">
        <v>64143</v>
      </c>
      <c r="B19" s="50" t="s">
        <v>12</v>
      </c>
      <c r="C19" s="63">
        <v>60000</v>
      </c>
      <c r="D19" s="64">
        <v>0</v>
      </c>
      <c r="E19" s="64">
        <v>0</v>
      </c>
      <c r="F19" s="67">
        <v>60000</v>
      </c>
      <c r="G19" s="312">
        <v>30000</v>
      </c>
      <c r="H19" s="320"/>
      <c r="I19" s="384">
        <v>0</v>
      </c>
      <c r="J19" s="312">
        <v>30000</v>
      </c>
      <c r="K19" s="320"/>
      <c r="L19" s="335">
        <v>0</v>
      </c>
      <c r="M19" s="335">
        <v>0</v>
      </c>
      <c r="N19" s="150">
        <f t="shared" si="1"/>
        <v>0</v>
      </c>
      <c r="O19" s="20"/>
      <c r="P19" s="165"/>
      <c r="Q19" s="3"/>
      <c r="R19" s="3"/>
      <c r="S19" s="3"/>
      <c r="T19" s="147">
        <f t="shared" si="2"/>
        <v>30000</v>
      </c>
      <c r="U19" s="206"/>
    </row>
    <row r="20" spans="1:21" ht="20.25" customHeight="1" thickBot="1">
      <c r="A20" s="57">
        <v>65</v>
      </c>
      <c r="B20" s="69" t="s">
        <v>104</v>
      </c>
      <c r="C20" s="63"/>
      <c r="D20" s="64"/>
      <c r="E20" s="64"/>
      <c r="F20" s="67"/>
      <c r="G20" s="313">
        <f>G21</f>
        <v>817342</v>
      </c>
      <c r="H20" s="313">
        <f aca="true" t="shared" si="9" ref="H20:M20">H21</f>
        <v>0</v>
      </c>
      <c r="I20" s="387">
        <f t="shared" si="9"/>
        <v>0</v>
      </c>
      <c r="J20" s="313">
        <f t="shared" si="9"/>
        <v>789342</v>
      </c>
      <c r="K20" s="313">
        <f t="shared" si="9"/>
        <v>0</v>
      </c>
      <c r="L20" s="336">
        <f t="shared" si="9"/>
        <v>0</v>
      </c>
      <c r="M20" s="336">
        <f t="shared" si="9"/>
        <v>28000</v>
      </c>
      <c r="N20" s="150">
        <f t="shared" si="1"/>
        <v>0</v>
      </c>
      <c r="O20" s="20">
        <v>785342</v>
      </c>
      <c r="P20" s="20">
        <v>785342</v>
      </c>
      <c r="Q20" s="3"/>
      <c r="R20" s="3"/>
      <c r="S20" s="3"/>
      <c r="T20" s="147">
        <f t="shared" si="2"/>
        <v>817342</v>
      </c>
      <c r="U20" s="206">
        <f>G20/G48*100</f>
        <v>3.900115041039766</v>
      </c>
    </row>
    <row r="21" spans="1:21" ht="24" thickBot="1">
      <c r="A21" s="70">
        <v>652</v>
      </c>
      <c r="B21" s="58" t="s">
        <v>0</v>
      </c>
      <c r="C21" s="71">
        <f>C22+C23+C24</f>
        <v>691456</v>
      </c>
      <c r="D21" s="72">
        <f>SUM(D22:D24)</f>
        <v>10000</v>
      </c>
      <c r="E21" s="72">
        <f>SUM(E22:E24)</f>
        <v>0</v>
      </c>
      <c r="F21" s="73">
        <f>F22+F23+F24</f>
        <v>753112</v>
      </c>
      <c r="G21" s="306">
        <f>G22+G23+G24</f>
        <v>817342</v>
      </c>
      <c r="H21" s="306">
        <f aca="true" t="shared" si="10" ref="H21:M21">H22+H23+H24</f>
        <v>0</v>
      </c>
      <c r="I21" s="380">
        <f t="shared" si="10"/>
        <v>0</v>
      </c>
      <c r="J21" s="306">
        <f t="shared" si="10"/>
        <v>789342</v>
      </c>
      <c r="K21" s="306">
        <f t="shared" si="10"/>
        <v>0</v>
      </c>
      <c r="L21" s="334">
        <f t="shared" si="10"/>
        <v>0</v>
      </c>
      <c r="M21" s="334">
        <f t="shared" si="10"/>
        <v>28000</v>
      </c>
      <c r="N21" s="150">
        <f t="shared" si="1"/>
        <v>0</v>
      </c>
      <c r="O21" s="20"/>
      <c r="P21" s="165"/>
      <c r="Q21" s="3"/>
      <c r="R21" s="3"/>
      <c r="S21" s="3"/>
      <c r="T21" s="147">
        <f t="shared" si="2"/>
        <v>817342</v>
      </c>
      <c r="U21" s="206">
        <f>G21/G48*100</f>
        <v>3.900115041039766</v>
      </c>
    </row>
    <row r="22" spans="1:21" ht="14.25" thickBot="1">
      <c r="A22" s="62">
        <v>65264</v>
      </c>
      <c r="B22" s="50" t="s">
        <v>13</v>
      </c>
      <c r="C22" s="63">
        <v>38000</v>
      </c>
      <c r="D22" s="64">
        <v>0</v>
      </c>
      <c r="E22" s="64">
        <v>0</v>
      </c>
      <c r="F22" s="67">
        <v>41000</v>
      </c>
      <c r="G22" s="314">
        <v>20342</v>
      </c>
      <c r="H22" s="320">
        <v>0</v>
      </c>
      <c r="I22" s="384">
        <v>0</v>
      </c>
      <c r="J22" s="314">
        <v>20342</v>
      </c>
      <c r="K22" s="320"/>
      <c r="L22" s="335">
        <v>0</v>
      </c>
      <c r="M22" s="337">
        <v>0</v>
      </c>
      <c r="N22" s="150">
        <f t="shared" si="1"/>
        <v>0</v>
      </c>
      <c r="O22" s="20"/>
      <c r="P22" s="165"/>
      <c r="Q22" s="3"/>
      <c r="R22" s="3"/>
      <c r="S22" s="3"/>
      <c r="T22" s="147">
        <f t="shared" si="2"/>
        <v>20342</v>
      </c>
      <c r="U22" s="206"/>
    </row>
    <row r="23" spans="1:21" ht="14.25" thickBot="1">
      <c r="A23" s="66">
        <v>65265</v>
      </c>
      <c r="B23" s="50" t="s">
        <v>14</v>
      </c>
      <c r="C23" s="63">
        <v>628456</v>
      </c>
      <c r="D23" s="64">
        <v>10000</v>
      </c>
      <c r="E23" s="64">
        <v>0</v>
      </c>
      <c r="F23" s="67">
        <v>685112</v>
      </c>
      <c r="G23" s="388">
        <v>767000</v>
      </c>
      <c r="H23" s="320">
        <v>0</v>
      </c>
      <c r="I23" s="384">
        <v>0</v>
      </c>
      <c r="J23" s="314">
        <v>767000</v>
      </c>
      <c r="K23" s="320"/>
      <c r="L23" s="335">
        <v>0</v>
      </c>
      <c r="M23" s="337">
        <v>0</v>
      </c>
      <c r="N23" s="150">
        <f t="shared" si="1"/>
        <v>0</v>
      </c>
      <c r="O23" s="20"/>
      <c r="P23" s="165"/>
      <c r="Q23" s="3"/>
      <c r="R23" s="3"/>
      <c r="S23" s="3"/>
      <c r="T23" s="147">
        <f t="shared" si="2"/>
        <v>767000</v>
      </c>
      <c r="U23" s="206"/>
    </row>
    <row r="24" spans="1:21" ht="16.5" customHeight="1" thickBot="1">
      <c r="A24" s="68">
        <v>65269</v>
      </c>
      <c r="B24" s="74" t="s">
        <v>131</v>
      </c>
      <c r="C24" s="63">
        <v>25000</v>
      </c>
      <c r="D24" s="64">
        <v>0</v>
      </c>
      <c r="E24" s="64">
        <v>0</v>
      </c>
      <c r="F24" s="67">
        <v>27000</v>
      </c>
      <c r="G24" s="308">
        <v>30000</v>
      </c>
      <c r="H24" s="320">
        <v>0</v>
      </c>
      <c r="I24" s="384">
        <v>0</v>
      </c>
      <c r="J24" s="320">
        <v>2000</v>
      </c>
      <c r="K24" s="320"/>
      <c r="L24" s="335">
        <v>0</v>
      </c>
      <c r="M24" s="337">
        <v>28000</v>
      </c>
      <c r="N24" s="150">
        <f t="shared" si="1"/>
        <v>0</v>
      </c>
      <c r="O24" s="20"/>
      <c r="P24" s="165"/>
      <c r="Q24" s="3"/>
      <c r="R24" s="3"/>
      <c r="S24" s="3"/>
      <c r="T24" s="147">
        <f t="shared" si="2"/>
        <v>30000</v>
      </c>
      <c r="U24" s="206"/>
    </row>
    <row r="25" spans="1:21" ht="13.5" customHeight="1" thickBot="1">
      <c r="A25" s="75">
        <v>66</v>
      </c>
      <c r="B25" s="76" t="s">
        <v>105</v>
      </c>
      <c r="C25" s="77"/>
      <c r="D25" s="78"/>
      <c r="E25" s="78"/>
      <c r="F25" s="79"/>
      <c r="G25" s="313">
        <f>G26+G29</f>
        <v>5201000</v>
      </c>
      <c r="H25" s="313">
        <f aca="true" t="shared" si="11" ref="H25:M25">H26+H29</f>
        <v>0</v>
      </c>
      <c r="I25" s="387">
        <f t="shared" si="11"/>
        <v>5192000</v>
      </c>
      <c r="J25" s="313">
        <f t="shared" si="11"/>
        <v>9000</v>
      </c>
      <c r="K25" s="313">
        <f t="shared" si="11"/>
        <v>0</v>
      </c>
      <c r="L25" s="336">
        <f t="shared" si="11"/>
        <v>0</v>
      </c>
      <c r="M25" s="336">
        <f t="shared" si="11"/>
        <v>0</v>
      </c>
      <c r="N25" s="150">
        <f t="shared" si="1"/>
        <v>0</v>
      </c>
      <c r="O25" s="20">
        <v>4872000</v>
      </c>
      <c r="P25" s="20">
        <v>4872000</v>
      </c>
      <c r="Q25" s="3"/>
      <c r="R25" s="3"/>
      <c r="S25" s="3"/>
      <c r="T25" s="147">
        <f t="shared" si="2"/>
        <v>5201000</v>
      </c>
      <c r="U25" s="206">
        <f>G25/G48*100</f>
        <v>24.817638550873227</v>
      </c>
    </row>
    <row r="26" spans="1:21" ht="21" thickBot="1">
      <c r="A26" s="70">
        <v>661</v>
      </c>
      <c r="B26" s="69" t="s">
        <v>107</v>
      </c>
      <c r="C26" s="71">
        <f>SUM(C28:C37)</f>
        <v>11767030</v>
      </c>
      <c r="D26" s="72" t="e">
        <f>SUM(D28:D37)</f>
        <v>#REF!</v>
      </c>
      <c r="E26" s="72">
        <f>SUM(E28:E37)</f>
        <v>24400</v>
      </c>
      <c r="F26" s="73">
        <f>SUM(F27:F28)</f>
        <v>6924335</v>
      </c>
      <c r="G26" s="306">
        <f>SUM(G27:G28)</f>
        <v>5192000</v>
      </c>
      <c r="H26" s="306">
        <f aca="true" t="shared" si="12" ref="H26:M26">SUM(H27:H28)</f>
        <v>0</v>
      </c>
      <c r="I26" s="380">
        <f t="shared" si="12"/>
        <v>5192000</v>
      </c>
      <c r="J26" s="306">
        <f t="shared" si="12"/>
        <v>0</v>
      </c>
      <c r="K26" s="306">
        <f t="shared" si="12"/>
        <v>0</v>
      </c>
      <c r="L26" s="334">
        <f t="shared" si="12"/>
        <v>0</v>
      </c>
      <c r="M26" s="334">
        <f t="shared" si="12"/>
        <v>0</v>
      </c>
      <c r="N26" s="150">
        <f t="shared" si="1"/>
        <v>0</v>
      </c>
      <c r="O26" s="20"/>
      <c r="P26" s="165"/>
      <c r="Q26" s="3"/>
      <c r="R26" s="3"/>
      <c r="S26" s="3"/>
      <c r="T26" s="147">
        <f t="shared" si="2"/>
        <v>5192000</v>
      </c>
      <c r="U26" s="206">
        <f>G26/G48*100</f>
        <v>24.774693204409495</v>
      </c>
    </row>
    <row r="27" spans="1:21" ht="14.25" thickBot="1">
      <c r="A27" s="62">
        <v>6614</v>
      </c>
      <c r="B27" s="50" t="s">
        <v>62</v>
      </c>
      <c r="C27" s="80"/>
      <c r="D27" s="81"/>
      <c r="E27" s="81"/>
      <c r="F27" s="67">
        <v>0</v>
      </c>
      <c r="G27" s="315"/>
      <c r="H27" s="320">
        <v>0</v>
      </c>
      <c r="I27" s="384">
        <v>0</v>
      </c>
      <c r="J27" s="320">
        <v>0</v>
      </c>
      <c r="K27" s="320"/>
      <c r="L27" s="335">
        <v>0</v>
      </c>
      <c r="M27" s="335">
        <v>0</v>
      </c>
      <c r="N27" s="150">
        <f t="shared" si="1"/>
        <v>0</v>
      </c>
      <c r="O27" s="20"/>
      <c r="P27" s="165"/>
      <c r="Q27" s="3"/>
      <c r="R27" s="3"/>
      <c r="S27" s="3"/>
      <c r="T27" s="147">
        <f t="shared" si="2"/>
        <v>0</v>
      </c>
      <c r="U27" s="206"/>
    </row>
    <row r="28" spans="1:21" ht="14.25" thickBot="1">
      <c r="A28" s="68">
        <v>6615</v>
      </c>
      <c r="B28" s="50" t="s">
        <v>55</v>
      </c>
      <c r="C28" s="63">
        <v>4476166</v>
      </c>
      <c r="D28" s="64">
        <v>0</v>
      </c>
      <c r="E28" s="64">
        <v>0</v>
      </c>
      <c r="F28" s="65">
        <v>6924335</v>
      </c>
      <c r="G28" s="316">
        <v>5192000</v>
      </c>
      <c r="H28" s="320">
        <v>0</v>
      </c>
      <c r="I28" s="384">
        <v>5192000</v>
      </c>
      <c r="J28" s="320">
        <v>0</v>
      </c>
      <c r="K28" s="320"/>
      <c r="L28" s="335">
        <v>0</v>
      </c>
      <c r="M28" s="335">
        <v>0</v>
      </c>
      <c r="N28" s="150">
        <f t="shared" si="1"/>
        <v>0</v>
      </c>
      <c r="O28" s="20"/>
      <c r="P28" s="165"/>
      <c r="Q28" s="3"/>
      <c r="R28" s="3"/>
      <c r="S28" s="3"/>
      <c r="T28" s="147">
        <f t="shared" si="2"/>
        <v>5192000</v>
      </c>
      <c r="U28" s="206"/>
    </row>
    <row r="29" spans="1:21" s="84" customFormat="1" ht="21" thickBot="1">
      <c r="A29" s="82">
        <v>663</v>
      </c>
      <c r="B29" s="69" t="s">
        <v>121</v>
      </c>
      <c r="C29" s="80"/>
      <c r="D29" s="81"/>
      <c r="E29" s="81"/>
      <c r="F29" s="83"/>
      <c r="G29" s="317">
        <f>G30</f>
        <v>9000</v>
      </c>
      <c r="H29" s="317">
        <f>H30</f>
        <v>0</v>
      </c>
      <c r="I29" s="389">
        <f>I30</f>
        <v>0</v>
      </c>
      <c r="J29" s="317">
        <f>J30</f>
        <v>9000</v>
      </c>
      <c r="K29" s="310"/>
      <c r="L29" s="338">
        <f>L30</f>
        <v>0</v>
      </c>
      <c r="M29" s="338">
        <f>M30</f>
        <v>0</v>
      </c>
      <c r="N29" s="150">
        <f t="shared" si="1"/>
        <v>0</v>
      </c>
      <c r="O29" s="20"/>
      <c r="P29" s="163"/>
      <c r="Q29" s="164"/>
      <c r="R29" s="164"/>
      <c r="S29" s="164"/>
      <c r="T29" s="147">
        <f t="shared" si="2"/>
        <v>9000</v>
      </c>
      <c r="U29" s="206">
        <f>G29/G68*100</f>
        <v>16.363636363636363</v>
      </c>
    </row>
    <row r="30" spans="1:21" ht="14.25" thickBot="1">
      <c r="A30" s="85">
        <v>6631</v>
      </c>
      <c r="B30" s="50" t="s">
        <v>122</v>
      </c>
      <c r="C30" s="63"/>
      <c r="D30" s="64"/>
      <c r="E30" s="64"/>
      <c r="F30" s="65"/>
      <c r="G30" s="318">
        <v>9000</v>
      </c>
      <c r="H30" s="320"/>
      <c r="I30" s="384"/>
      <c r="J30" s="320">
        <v>9000</v>
      </c>
      <c r="K30" s="320"/>
      <c r="L30" s="335"/>
      <c r="M30" s="335"/>
      <c r="N30" s="150">
        <f t="shared" si="1"/>
        <v>0</v>
      </c>
      <c r="O30" s="20">
        <f>H30-I30-J30-K30-L30-M30-N30</f>
        <v>-9000</v>
      </c>
      <c r="P30" s="165"/>
      <c r="Q30" s="3"/>
      <c r="R30" s="3"/>
      <c r="S30" s="3"/>
      <c r="T30" s="147">
        <f t="shared" si="2"/>
        <v>9000</v>
      </c>
      <c r="U30" s="206"/>
    </row>
    <row r="31" spans="1:21" ht="16.5" customHeight="1" thickBot="1">
      <c r="A31" s="70">
        <v>67</v>
      </c>
      <c r="B31" s="76" t="s">
        <v>106</v>
      </c>
      <c r="C31" s="80"/>
      <c r="D31" s="81"/>
      <c r="E31" s="81"/>
      <c r="F31" s="83"/>
      <c r="G31" s="317">
        <f>G32+G36</f>
        <v>8160994</v>
      </c>
      <c r="H31" s="317">
        <f aca="true" t="shared" si="13" ref="H31:M31">H32+H36</f>
        <v>229439</v>
      </c>
      <c r="I31" s="389">
        <f t="shared" si="13"/>
        <v>0</v>
      </c>
      <c r="J31" s="317">
        <f t="shared" si="13"/>
        <v>7931555</v>
      </c>
      <c r="K31" s="317">
        <f t="shared" si="13"/>
        <v>0</v>
      </c>
      <c r="L31" s="338">
        <f t="shared" si="13"/>
        <v>0</v>
      </c>
      <c r="M31" s="338">
        <f t="shared" si="13"/>
        <v>0</v>
      </c>
      <c r="N31" s="150">
        <f t="shared" si="1"/>
        <v>0</v>
      </c>
      <c r="O31" s="20">
        <v>7248152</v>
      </c>
      <c r="P31" s="165">
        <v>7248152</v>
      </c>
      <c r="Q31" s="3"/>
      <c r="R31" s="3"/>
      <c r="S31" s="3"/>
      <c r="T31" s="147">
        <f t="shared" si="2"/>
        <v>8160994</v>
      </c>
      <c r="U31" s="206">
        <f>G31/G48*100</f>
        <v>38.941857202046734</v>
      </c>
    </row>
    <row r="32" spans="1:21" s="84" customFormat="1" ht="14.25" thickBot="1">
      <c r="A32" s="57">
        <v>671</v>
      </c>
      <c r="B32" s="58" t="s">
        <v>101</v>
      </c>
      <c r="C32" s="71"/>
      <c r="D32" s="72"/>
      <c r="E32" s="72"/>
      <c r="F32" s="83">
        <f>SUM(F33:F37)</f>
        <v>6935663</v>
      </c>
      <c r="G32" s="310">
        <f>SUM(G33:G35)</f>
        <v>229439</v>
      </c>
      <c r="H32" s="310">
        <f aca="true" t="shared" si="14" ref="H32:M32">SUM(H33:H35)</f>
        <v>229439</v>
      </c>
      <c r="I32" s="383">
        <f t="shared" si="14"/>
        <v>0</v>
      </c>
      <c r="J32" s="310">
        <f t="shared" si="14"/>
        <v>0</v>
      </c>
      <c r="K32" s="310">
        <f t="shared" si="14"/>
        <v>0</v>
      </c>
      <c r="L32" s="204">
        <f t="shared" si="14"/>
        <v>0</v>
      </c>
      <c r="M32" s="204">
        <f t="shared" si="14"/>
        <v>0</v>
      </c>
      <c r="N32" s="150">
        <f t="shared" si="1"/>
        <v>0</v>
      </c>
      <c r="O32" s="20"/>
      <c r="P32" s="163"/>
      <c r="Q32" s="164"/>
      <c r="R32" s="164"/>
      <c r="S32" s="164"/>
      <c r="T32" s="147">
        <f t="shared" si="2"/>
        <v>229439</v>
      </c>
      <c r="U32" s="206">
        <f>G32/G48*100</f>
        <v>1.0948152608101906</v>
      </c>
    </row>
    <row r="33" spans="1:21" ht="15.75" customHeight="1" thickBot="1">
      <c r="A33" s="86">
        <v>6711</v>
      </c>
      <c r="B33" s="87" t="s">
        <v>110</v>
      </c>
      <c r="C33" s="63">
        <v>20000</v>
      </c>
      <c r="D33" s="64">
        <v>0</v>
      </c>
      <c r="E33" s="64">
        <v>20000</v>
      </c>
      <c r="F33" s="67">
        <v>12000</v>
      </c>
      <c r="G33" s="319">
        <v>0</v>
      </c>
      <c r="H33" s="320">
        <v>0</v>
      </c>
      <c r="I33" s="384">
        <v>0</v>
      </c>
      <c r="J33" s="320">
        <v>0</v>
      </c>
      <c r="K33" s="320"/>
      <c r="L33" s="335">
        <v>0</v>
      </c>
      <c r="M33" s="335">
        <v>0</v>
      </c>
      <c r="N33" s="150">
        <f t="shared" si="1"/>
        <v>0</v>
      </c>
      <c r="O33" s="20"/>
      <c r="P33" s="165"/>
      <c r="Q33" s="3"/>
      <c r="R33" s="3"/>
      <c r="S33" s="3"/>
      <c r="T33" s="147">
        <f t="shared" si="2"/>
        <v>0</v>
      </c>
      <c r="U33" s="206"/>
    </row>
    <row r="34" spans="1:21" ht="17.25" customHeight="1" thickBot="1">
      <c r="A34" s="86">
        <v>6711</v>
      </c>
      <c r="B34" s="87" t="s">
        <v>15</v>
      </c>
      <c r="C34" s="63">
        <v>94400</v>
      </c>
      <c r="D34" s="64">
        <v>0</v>
      </c>
      <c r="E34" s="64">
        <v>4400</v>
      </c>
      <c r="F34" s="67">
        <v>79990</v>
      </c>
      <c r="G34" s="320">
        <v>154439</v>
      </c>
      <c r="H34" s="320">
        <v>154439</v>
      </c>
      <c r="I34" s="384">
        <v>0</v>
      </c>
      <c r="J34" s="320">
        <v>0</v>
      </c>
      <c r="K34" s="320"/>
      <c r="L34" s="335">
        <v>0</v>
      </c>
      <c r="M34" s="335">
        <v>0</v>
      </c>
      <c r="N34" s="150">
        <f t="shared" si="1"/>
        <v>0</v>
      </c>
      <c r="O34" s="20"/>
      <c r="P34" s="165"/>
      <c r="Q34" s="3"/>
      <c r="R34" s="3"/>
      <c r="S34" s="3"/>
      <c r="T34" s="147">
        <f t="shared" si="2"/>
        <v>154439</v>
      </c>
      <c r="U34" s="206"/>
    </row>
    <row r="35" spans="1:21" ht="23.25" customHeight="1" thickBot="1">
      <c r="A35" s="88">
        <v>6712</v>
      </c>
      <c r="B35" s="87" t="s">
        <v>113</v>
      </c>
      <c r="C35" s="89">
        <v>88000</v>
      </c>
      <c r="D35" s="90" t="e">
        <f>#REF!-C35</f>
        <v>#REF!</v>
      </c>
      <c r="E35" s="90">
        <v>0</v>
      </c>
      <c r="F35" s="91">
        <v>32000</v>
      </c>
      <c r="G35" s="321">
        <v>75000</v>
      </c>
      <c r="H35" s="321">
        <v>75000</v>
      </c>
      <c r="I35" s="390">
        <v>0</v>
      </c>
      <c r="J35" s="321">
        <v>0</v>
      </c>
      <c r="K35" s="321"/>
      <c r="L35" s="339">
        <v>0</v>
      </c>
      <c r="M35" s="339">
        <v>0</v>
      </c>
      <c r="N35" s="150">
        <f t="shared" si="1"/>
        <v>0</v>
      </c>
      <c r="O35" s="20"/>
      <c r="P35" s="165"/>
      <c r="Q35" s="3"/>
      <c r="R35" s="3"/>
      <c r="S35" s="3"/>
      <c r="T35" s="147">
        <f t="shared" si="2"/>
        <v>75000</v>
      </c>
      <c r="U35" s="206"/>
    </row>
    <row r="36" spans="1:21" s="84" customFormat="1" ht="21" thickBot="1">
      <c r="A36" s="92">
        <v>673</v>
      </c>
      <c r="B36" s="93" t="s">
        <v>111</v>
      </c>
      <c r="C36" s="80"/>
      <c r="D36" s="81"/>
      <c r="E36" s="81"/>
      <c r="F36" s="94"/>
      <c r="G36" s="313">
        <f>G37</f>
        <v>7931555</v>
      </c>
      <c r="H36" s="313">
        <f aca="true" t="shared" si="15" ref="H36:M36">H37</f>
        <v>0</v>
      </c>
      <c r="I36" s="387">
        <f t="shared" si="15"/>
        <v>0</v>
      </c>
      <c r="J36" s="313">
        <f t="shared" si="15"/>
        <v>7931555</v>
      </c>
      <c r="K36" s="313">
        <f t="shared" si="15"/>
        <v>0</v>
      </c>
      <c r="L36" s="336">
        <f t="shared" si="15"/>
        <v>0</v>
      </c>
      <c r="M36" s="336">
        <f t="shared" si="15"/>
        <v>0</v>
      </c>
      <c r="N36" s="150">
        <f t="shared" si="1"/>
        <v>0</v>
      </c>
      <c r="O36" s="20"/>
      <c r="P36" s="163"/>
      <c r="Q36" s="164"/>
      <c r="R36" s="164"/>
      <c r="S36" s="164"/>
      <c r="T36" s="147">
        <f t="shared" si="2"/>
        <v>7931555</v>
      </c>
      <c r="U36" s="206">
        <f>G36/G48*100</f>
        <v>37.84704194123655</v>
      </c>
    </row>
    <row r="37" spans="1:21" ht="20.25" customHeight="1" thickBot="1">
      <c r="A37" s="66">
        <v>6731</v>
      </c>
      <c r="B37" s="50" t="s">
        <v>100</v>
      </c>
      <c r="C37" s="63">
        <v>7088464</v>
      </c>
      <c r="D37" s="64" t="e">
        <f>#REF!-C37</f>
        <v>#REF!</v>
      </c>
      <c r="E37" s="64">
        <v>0</v>
      </c>
      <c r="F37" s="67">
        <v>6811673</v>
      </c>
      <c r="G37" s="391">
        <v>7931555</v>
      </c>
      <c r="H37" s="308">
        <v>0</v>
      </c>
      <c r="I37" s="384">
        <v>0</v>
      </c>
      <c r="J37" s="322">
        <v>7931555</v>
      </c>
      <c r="K37" s="320"/>
      <c r="L37" s="335">
        <v>0</v>
      </c>
      <c r="M37" s="335">
        <v>0</v>
      </c>
      <c r="N37" s="150">
        <f t="shared" si="1"/>
        <v>0</v>
      </c>
      <c r="O37" s="20"/>
      <c r="P37" s="165"/>
      <c r="Q37" s="3"/>
      <c r="R37" s="3"/>
      <c r="S37" s="3"/>
      <c r="T37" s="147">
        <f t="shared" si="2"/>
        <v>7931555</v>
      </c>
      <c r="U37" s="206"/>
    </row>
    <row r="38" spans="1:21" ht="20.25" customHeight="1" thickBot="1">
      <c r="A38" s="95">
        <v>68</v>
      </c>
      <c r="B38" s="69" t="s">
        <v>115</v>
      </c>
      <c r="C38" s="63"/>
      <c r="D38" s="64"/>
      <c r="E38" s="64"/>
      <c r="F38" s="67"/>
      <c r="G38" s="308">
        <f aca="true" t="shared" si="16" ref="G38:M39">G39</f>
        <v>0</v>
      </c>
      <c r="H38" s="308">
        <f t="shared" si="16"/>
        <v>0</v>
      </c>
      <c r="I38" s="392">
        <f t="shared" si="16"/>
        <v>0</v>
      </c>
      <c r="J38" s="308">
        <f t="shared" si="16"/>
        <v>0</v>
      </c>
      <c r="K38" s="308">
        <f t="shared" si="16"/>
        <v>0</v>
      </c>
      <c r="L38" s="340">
        <f t="shared" si="16"/>
        <v>0</v>
      </c>
      <c r="M38" s="340">
        <f t="shared" si="16"/>
        <v>0</v>
      </c>
      <c r="N38" s="228">
        <f t="shared" si="1"/>
        <v>0</v>
      </c>
      <c r="O38" s="217">
        <v>100000</v>
      </c>
      <c r="P38" s="165">
        <v>100000</v>
      </c>
      <c r="Q38" s="3"/>
      <c r="R38" s="3"/>
      <c r="S38" s="3"/>
      <c r="T38" s="147">
        <f t="shared" si="2"/>
        <v>0</v>
      </c>
      <c r="U38" s="206"/>
    </row>
    <row r="39" spans="1:21" s="84" customFormat="1" ht="14.25" thickBot="1">
      <c r="A39" s="70">
        <v>683</v>
      </c>
      <c r="B39" s="96" t="s">
        <v>79</v>
      </c>
      <c r="C39" s="80"/>
      <c r="D39" s="81"/>
      <c r="E39" s="81"/>
      <c r="F39" s="94"/>
      <c r="G39" s="313">
        <f t="shared" si="16"/>
        <v>0</v>
      </c>
      <c r="H39" s="313">
        <f t="shared" si="16"/>
        <v>0</v>
      </c>
      <c r="I39" s="387">
        <f t="shared" si="16"/>
        <v>0</v>
      </c>
      <c r="J39" s="313">
        <f t="shared" si="16"/>
        <v>0</v>
      </c>
      <c r="K39" s="313">
        <f t="shared" si="16"/>
        <v>0</v>
      </c>
      <c r="L39" s="336">
        <f t="shared" si="16"/>
        <v>0</v>
      </c>
      <c r="M39" s="336">
        <f t="shared" si="16"/>
        <v>0</v>
      </c>
      <c r="N39" s="150">
        <f t="shared" si="1"/>
        <v>0</v>
      </c>
      <c r="O39" s="20"/>
      <c r="P39" s="163"/>
      <c r="Q39" s="164"/>
      <c r="R39" s="164"/>
      <c r="S39" s="164"/>
      <c r="T39" s="147">
        <f t="shared" si="2"/>
        <v>0</v>
      </c>
      <c r="U39" s="206">
        <f>G39/G48*100</f>
        <v>0</v>
      </c>
    </row>
    <row r="40" spans="1:21" ht="14.25" thickBot="1">
      <c r="A40" s="97">
        <v>6831</v>
      </c>
      <c r="B40" s="50" t="s">
        <v>108</v>
      </c>
      <c r="C40" s="63"/>
      <c r="D40" s="64"/>
      <c r="E40" s="64"/>
      <c r="F40" s="67"/>
      <c r="G40" s="320">
        <v>0</v>
      </c>
      <c r="H40" s="320"/>
      <c r="I40" s="384"/>
      <c r="J40" s="320">
        <v>0</v>
      </c>
      <c r="K40" s="320"/>
      <c r="L40" s="335"/>
      <c r="M40" s="335"/>
      <c r="N40" s="150">
        <f t="shared" si="1"/>
        <v>0</v>
      </c>
      <c r="O40" s="20"/>
      <c r="P40" s="165"/>
      <c r="Q40" s="3"/>
      <c r="R40" s="3"/>
      <c r="S40" s="3"/>
      <c r="T40" s="147">
        <f t="shared" si="2"/>
        <v>0</v>
      </c>
      <c r="U40" s="206"/>
    </row>
    <row r="41" spans="1:21" ht="21" thickBot="1">
      <c r="A41" s="70">
        <v>7</v>
      </c>
      <c r="B41" s="69" t="s">
        <v>1</v>
      </c>
      <c r="C41" s="63"/>
      <c r="D41" s="64"/>
      <c r="E41" s="64"/>
      <c r="F41" s="67"/>
      <c r="G41" s="310">
        <f>G42</f>
        <v>67500</v>
      </c>
      <c r="H41" s="320">
        <f aca="true" t="shared" si="17" ref="H41:M41">H42</f>
        <v>0</v>
      </c>
      <c r="I41" s="384">
        <f t="shared" si="17"/>
        <v>0</v>
      </c>
      <c r="J41" s="320">
        <f t="shared" si="17"/>
        <v>0</v>
      </c>
      <c r="K41" s="320"/>
      <c r="L41" s="335">
        <f t="shared" si="17"/>
        <v>0</v>
      </c>
      <c r="M41" s="335">
        <f t="shared" si="17"/>
        <v>67500</v>
      </c>
      <c r="N41" s="150">
        <f t="shared" si="1"/>
        <v>0</v>
      </c>
      <c r="O41" s="20">
        <f>O42</f>
        <v>2500</v>
      </c>
      <c r="P41" s="20">
        <f>P42</f>
        <v>2500</v>
      </c>
      <c r="Q41" s="3"/>
      <c r="R41" s="3"/>
      <c r="S41" s="3"/>
      <c r="T41" s="147">
        <f t="shared" si="2"/>
        <v>67500</v>
      </c>
      <c r="U41" s="206">
        <f>G41/G48*100</f>
        <v>0.322090098477974</v>
      </c>
    </row>
    <row r="42" spans="1:21" ht="21" thickBot="1">
      <c r="A42" s="70">
        <v>72</v>
      </c>
      <c r="B42" s="69" t="s">
        <v>117</v>
      </c>
      <c r="C42" s="71">
        <f>SUM(C43:C45)</f>
        <v>2500</v>
      </c>
      <c r="D42" s="72">
        <f>D43+D45</f>
        <v>0</v>
      </c>
      <c r="E42" s="72">
        <f>E43+E45</f>
        <v>0</v>
      </c>
      <c r="F42" s="73">
        <f aca="true" t="shared" si="18" ref="F42:M42">SUM(F43:F45)</f>
        <v>2500</v>
      </c>
      <c r="G42" s="306">
        <f t="shared" si="18"/>
        <v>67500</v>
      </c>
      <c r="H42" s="306">
        <f t="shared" si="18"/>
        <v>0</v>
      </c>
      <c r="I42" s="380">
        <f t="shared" si="18"/>
        <v>0</v>
      </c>
      <c r="J42" s="306">
        <f t="shared" si="18"/>
        <v>0</v>
      </c>
      <c r="K42" s="306">
        <f t="shared" si="18"/>
        <v>0</v>
      </c>
      <c r="L42" s="334">
        <f t="shared" si="18"/>
        <v>0</v>
      </c>
      <c r="M42" s="334">
        <f t="shared" si="18"/>
        <v>67500</v>
      </c>
      <c r="N42" s="150">
        <f t="shared" si="1"/>
        <v>0</v>
      </c>
      <c r="O42" s="20">
        <v>2500</v>
      </c>
      <c r="P42" s="165">
        <v>2500</v>
      </c>
      <c r="Q42" s="3"/>
      <c r="R42" s="3"/>
      <c r="S42" s="3"/>
      <c r="T42" s="147">
        <f t="shared" si="2"/>
        <v>67500</v>
      </c>
      <c r="U42" s="206">
        <f>G42/G48*100</f>
        <v>0.322090098477974</v>
      </c>
    </row>
    <row r="43" spans="1:21" ht="21" thickBot="1">
      <c r="A43" s="98">
        <v>7211</v>
      </c>
      <c r="B43" s="50" t="s">
        <v>16</v>
      </c>
      <c r="C43" s="63">
        <v>2500</v>
      </c>
      <c r="D43" s="64">
        <v>0</v>
      </c>
      <c r="E43" s="64">
        <v>0</v>
      </c>
      <c r="F43" s="67">
        <v>2500</v>
      </c>
      <c r="G43" s="315">
        <v>2500</v>
      </c>
      <c r="H43" s="320">
        <v>0</v>
      </c>
      <c r="I43" s="384">
        <v>0</v>
      </c>
      <c r="J43" s="320">
        <v>0</v>
      </c>
      <c r="K43" s="320"/>
      <c r="L43" s="335">
        <v>0</v>
      </c>
      <c r="M43" s="337">
        <v>2500</v>
      </c>
      <c r="N43" s="150">
        <f t="shared" si="1"/>
        <v>0</v>
      </c>
      <c r="O43" s="20"/>
      <c r="P43" s="165"/>
      <c r="Q43" s="3"/>
      <c r="R43" s="3"/>
      <c r="S43" s="3"/>
      <c r="T43" s="147">
        <f t="shared" si="2"/>
        <v>2500</v>
      </c>
      <c r="U43" s="206"/>
    </row>
    <row r="44" spans="1:21" ht="14.25" thickBot="1">
      <c r="A44" s="356">
        <v>7221</v>
      </c>
      <c r="B44" s="357" t="s">
        <v>157</v>
      </c>
      <c r="C44" s="63"/>
      <c r="D44" s="64"/>
      <c r="E44" s="64"/>
      <c r="F44" s="67"/>
      <c r="G44" s="315">
        <v>20000</v>
      </c>
      <c r="H44" s="320"/>
      <c r="I44" s="384"/>
      <c r="J44" s="320"/>
      <c r="K44" s="320"/>
      <c r="L44" s="335"/>
      <c r="M44" s="337">
        <v>20000</v>
      </c>
      <c r="N44" s="150"/>
      <c r="O44" s="20"/>
      <c r="P44" s="165"/>
      <c r="Q44" s="3"/>
      <c r="R44" s="3"/>
      <c r="S44" s="3"/>
      <c r="T44" s="147"/>
      <c r="U44" s="206"/>
    </row>
    <row r="45" spans="1:21" ht="24.75" customHeight="1" thickBot="1">
      <c r="A45" s="68">
        <v>7231</v>
      </c>
      <c r="B45" s="50" t="s">
        <v>17</v>
      </c>
      <c r="C45" s="63">
        <v>0</v>
      </c>
      <c r="D45" s="64">
        <v>0</v>
      </c>
      <c r="E45" s="64">
        <v>0</v>
      </c>
      <c r="F45" s="67"/>
      <c r="G45" s="315">
        <v>45000</v>
      </c>
      <c r="H45" s="320">
        <v>0</v>
      </c>
      <c r="I45" s="384">
        <v>0</v>
      </c>
      <c r="J45" s="320">
        <v>0</v>
      </c>
      <c r="K45" s="320"/>
      <c r="L45" s="335">
        <v>0</v>
      </c>
      <c r="M45" s="337">
        <v>45000</v>
      </c>
      <c r="N45" s="150">
        <f t="shared" si="1"/>
        <v>0</v>
      </c>
      <c r="O45" s="20"/>
      <c r="P45" s="165"/>
      <c r="Q45" s="3"/>
      <c r="R45" s="3"/>
      <c r="S45" s="3"/>
      <c r="T45" s="147">
        <f t="shared" si="2"/>
        <v>45000</v>
      </c>
      <c r="U45" s="206"/>
    </row>
    <row r="46" spans="1:21" ht="14.25" thickBot="1">
      <c r="A46" s="82" t="s">
        <v>66</v>
      </c>
      <c r="B46" s="58" t="s">
        <v>65</v>
      </c>
      <c r="C46" s="80">
        <f>C16+C21+C26+C42</f>
        <v>12605986</v>
      </c>
      <c r="D46" s="81" t="e">
        <f>D16+D21+D26+D42</f>
        <v>#REF!</v>
      </c>
      <c r="E46" s="81">
        <f>E16+E21+E26+E42</f>
        <v>24400</v>
      </c>
      <c r="F46" s="73">
        <f>F16+F21+F26+F32+F42</f>
        <v>14725610</v>
      </c>
      <c r="G46" s="306">
        <f aca="true" t="shared" si="19" ref="G46:M46">G41+G5</f>
        <v>15186593</v>
      </c>
      <c r="H46" s="306">
        <f t="shared" si="19"/>
        <v>229439</v>
      </c>
      <c r="I46" s="380">
        <f t="shared" si="19"/>
        <v>5192000</v>
      </c>
      <c r="J46" s="306">
        <f t="shared" si="19"/>
        <v>8763897</v>
      </c>
      <c r="K46" s="306">
        <f t="shared" si="19"/>
        <v>905757</v>
      </c>
      <c r="L46" s="334">
        <f t="shared" si="19"/>
        <v>0</v>
      </c>
      <c r="M46" s="334">
        <f t="shared" si="19"/>
        <v>95500</v>
      </c>
      <c r="N46" s="150">
        <f t="shared" si="1"/>
        <v>0</v>
      </c>
      <c r="O46" s="152">
        <f>O41+O5</f>
        <v>13978980</v>
      </c>
      <c r="P46" s="152">
        <f>P41+P5</f>
        <v>13978980</v>
      </c>
      <c r="Q46" s="3"/>
      <c r="R46" s="3"/>
      <c r="S46" s="3"/>
      <c r="T46" s="147">
        <f t="shared" si="2"/>
        <v>15186593</v>
      </c>
      <c r="U46" s="206">
        <f>G46/G48*100</f>
        <v>72.46594422096163</v>
      </c>
    </row>
    <row r="47" spans="1:22" s="1" customFormat="1" ht="21.75" customHeight="1" thickBot="1">
      <c r="A47" s="57">
        <v>9221</v>
      </c>
      <c r="B47" s="50" t="s">
        <v>50</v>
      </c>
      <c r="C47" s="63">
        <v>5785000</v>
      </c>
      <c r="D47" s="64">
        <v>720295</v>
      </c>
      <c r="E47" s="64">
        <v>0</v>
      </c>
      <c r="F47" s="65">
        <v>8897687</v>
      </c>
      <c r="G47" s="323">
        <v>5770276</v>
      </c>
      <c r="H47" s="328">
        <v>0</v>
      </c>
      <c r="I47" s="402">
        <v>1373616</v>
      </c>
      <c r="J47" s="355">
        <v>4324522</v>
      </c>
      <c r="K47" s="375">
        <v>0</v>
      </c>
      <c r="L47" s="341">
        <v>0</v>
      </c>
      <c r="M47" s="342">
        <v>72138</v>
      </c>
      <c r="N47" s="148">
        <f t="shared" si="1"/>
        <v>0</v>
      </c>
      <c r="O47" s="217">
        <v>3834676</v>
      </c>
      <c r="P47" s="165">
        <v>2976476</v>
      </c>
      <c r="Q47" s="3"/>
      <c r="R47" s="3"/>
      <c r="S47" s="3"/>
      <c r="T47" s="147">
        <f t="shared" si="2"/>
        <v>5770276</v>
      </c>
      <c r="U47" s="376">
        <f>G47/G48*100</f>
        <v>27.53405577903837</v>
      </c>
      <c r="V47" s="9">
        <f>G47+O47+P47</f>
        <v>12581428</v>
      </c>
    </row>
    <row r="48" spans="1:21" ht="14.25" thickBot="1">
      <c r="A48" s="99"/>
      <c r="B48" s="100" t="s">
        <v>54</v>
      </c>
      <c r="C48" s="101">
        <f aca="true" t="shared" si="20" ref="C48:P48">C46+C47</f>
        <v>18390986</v>
      </c>
      <c r="D48" s="102" t="e">
        <f t="shared" si="20"/>
        <v>#REF!</v>
      </c>
      <c r="E48" s="102">
        <f t="shared" si="20"/>
        <v>24400</v>
      </c>
      <c r="F48" s="103">
        <f t="shared" si="20"/>
        <v>23623297</v>
      </c>
      <c r="G48" s="310">
        <f t="shared" si="20"/>
        <v>20956869</v>
      </c>
      <c r="H48" s="310">
        <f t="shared" si="20"/>
        <v>229439</v>
      </c>
      <c r="I48" s="383">
        <f t="shared" si="20"/>
        <v>6565616</v>
      </c>
      <c r="J48" s="310">
        <f t="shared" si="20"/>
        <v>13088419</v>
      </c>
      <c r="K48" s="310">
        <f t="shared" si="20"/>
        <v>905757</v>
      </c>
      <c r="L48" s="204">
        <f t="shared" si="20"/>
        <v>0</v>
      </c>
      <c r="M48" s="204">
        <f t="shared" si="20"/>
        <v>167638</v>
      </c>
      <c r="N48" s="150">
        <f t="shared" si="1"/>
        <v>0</v>
      </c>
      <c r="O48" s="155">
        <f t="shared" si="20"/>
        <v>17813656</v>
      </c>
      <c r="P48" s="155">
        <f t="shared" si="20"/>
        <v>16955456</v>
      </c>
      <c r="Q48" s="3"/>
      <c r="R48" s="3"/>
      <c r="S48" s="3"/>
      <c r="T48" s="147">
        <f t="shared" si="2"/>
        <v>20956869</v>
      </c>
      <c r="U48" s="204">
        <f>U46+U47</f>
        <v>100</v>
      </c>
    </row>
    <row r="49" spans="1:16" ht="14.25" customHeight="1">
      <c r="A49" s="104"/>
      <c r="B49" s="105"/>
      <c r="C49" s="106"/>
      <c r="D49" s="107"/>
      <c r="E49" s="107"/>
      <c r="F49" s="3"/>
      <c r="G49" s="229"/>
      <c r="K49" s="231"/>
      <c r="L49" s="1"/>
      <c r="M49" s="21"/>
      <c r="O49" s="8"/>
      <c r="P49" s="8"/>
    </row>
    <row r="50" spans="1:16" ht="14.25" thickBot="1">
      <c r="A50" s="23"/>
      <c r="B50" s="36" t="s">
        <v>165</v>
      </c>
      <c r="C50" s="106"/>
      <c r="D50" s="107"/>
      <c r="E50" s="107"/>
      <c r="F50" s="22"/>
      <c r="G50" s="260"/>
      <c r="H50" s="261"/>
      <c r="I50" s="403"/>
      <c r="J50" s="262"/>
      <c r="K50" s="231"/>
      <c r="L50" s="1"/>
      <c r="M50" s="10" t="s">
        <v>164</v>
      </c>
      <c r="O50" s="8"/>
      <c r="P50" s="8"/>
    </row>
    <row r="51" spans="1:16" ht="14.25" hidden="1" thickBot="1">
      <c r="A51" s="23"/>
      <c r="B51" s="108"/>
      <c r="C51" s="106"/>
      <c r="D51" s="107"/>
      <c r="E51" s="107"/>
      <c r="F51" s="22"/>
      <c r="G51" s="260"/>
      <c r="H51" s="262">
        <f aca="true" t="shared" si="21" ref="H51:M51">H54+H64+H95+H99</f>
        <v>154439</v>
      </c>
      <c r="I51" s="394">
        <f t="shared" si="21"/>
        <v>5593303</v>
      </c>
      <c r="J51" s="262">
        <f t="shared" si="21"/>
        <v>12907057</v>
      </c>
      <c r="K51" s="262">
        <f t="shared" si="21"/>
        <v>862109</v>
      </c>
      <c r="L51" s="262">
        <f t="shared" si="21"/>
        <v>0</v>
      </c>
      <c r="M51" s="262">
        <f t="shared" si="21"/>
        <v>0</v>
      </c>
      <c r="O51" s="8"/>
      <c r="P51" s="8"/>
    </row>
    <row r="52" spans="1:21" ht="84" customHeight="1" thickBot="1">
      <c r="A52" s="38" t="s">
        <v>9</v>
      </c>
      <c r="B52" s="39" t="s">
        <v>18</v>
      </c>
      <c r="C52" s="11" t="s">
        <v>57</v>
      </c>
      <c r="D52" s="11" t="s">
        <v>59</v>
      </c>
      <c r="E52" s="40" t="s">
        <v>58</v>
      </c>
      <c r="F52" s="11" t="s">
        <v>67</v>
      </c>
      <c r="G52" s="232" t="s">
        <v>154</v>
      </c>
      <c r="H52" s="233" t="s">
        <v>123</v>
      </c>
      <c r="I52" s="400" t="s">
        <v>126</v>
      </c>
      <c r="J52" s="234" t="s">
        <v>127</v>
      </c>
      <c r="K52" s="234" t="s">
        <v>124</v>
      </c>
      <c r="L52" s="14" t="s">
        <v>125</v>
      </c>
      <c r="M52" s="15" t="s">
        <v>128</v>
      </c>
      <c r="N52" s="41"/>
      <c r="O52" s="42" t="s">
        <v>144</v>
      </c>
      <c r="P52" s="42" t="s">
        <v>155</v>
      </c>
      <c r="U52" s="211" t="s">
        <v>138</v>
      </c>
    </row>
    <row r="53" spans="1:21" ht="14.25" thickBot="1">
      <c r="A53" s="38">
        <v>3</v>
      </c>
      <c r="B53" s="58" t="s">
        <v>73</v>
      </c>
      <c r="C53" s="11"/>
      <c r="D53" s="11"/>
      <c r="E53" s="40"/>
      <c r="F53" s="17">
        <f>F54+F64+F95</f>
        <v>14376158</v>
      </c>
      <c r="G53" s="263">
        <f aca="true" t="shared" si="22" ref="G53:P53">G54+G64+G95+G99</f>
        <v>19516908</v>
      </c>
      <c r="H53" s="263">
        <f t="shared" si="22"/>
        <v>154439</v>
      </c>
      <c r="I53" s="395">
        <f t="shared" si="22"/>
        <v>5593303</v>
      </c>
      <c r="J53" s="263">
        <f t="shared" si="22"/>
        <v>12907057</v>
      </c>
      <c r="K53" s="263">
        <f t="shared" si="22"/>
        <v>862109</v>
      </c>
      <c r="L53" s="25">
        <f t="shared" si="22"/>
        <v>0</v>
      </c>
      <c r="M53" s="25">
        <f t="shared" si="22"/>
        <v>0</v>
      </c>
      <c r="N53" s="109">
        <f>SUM(H53:M53)</f>
        <v>19516908</v>
      </c>
      <c r="O53" s="17">
        <f t="shared" si="22"/>
        <v>17365656</v>
      </c>
      <c r="P53" s="17">
        <f t="shared" si="22"/>
        <v>16565094</v>
      </c>
      <c r="T53" s="34">
        <f>SUM(H53:M53)</f>
        <v>19516908</v>
      </c>
      <c r="U53" s="206">
        <f>G53/G129*100</f>
        <v>93.12893066230457</v>
      </c>
    </row>
    <row r="54" spans="1:21" ht="15.75" customHeight="1" thickBot="1">
      <c r="A54" s="110">
        <v>31</v>
      </c>
      <c r="B54" s="58" t="s">
        <v>2</v>
      </c>
      <c r="C54" s="16">
        <f>SUM(C56:C61)</f>
        <v>7756059</v>
      </c>
      <c r="D54" s="40">
        <f>SUM(D56:D61)</f>
        <v>134221</v>
      </c>
      <c r="E54" s="40" t="e">
        <f>SUM(E56:E61)</f>
        <v>#REF!</v>
      </c>
      <c r="F54" s="6">
        <f aca="true" t="shared" si="23" ref="F54:M54">F55+F59+F62</f>
        <v>8548982</v>
      </c>
      <c r="G54" s="264">
        <f t="shared" si="23"/>
        <v>10895129</v>
      </c>
      <c r="H54" s="264">
        <f t="shared" si="23"/>
        <v>0</v>
      </c>
      <c r="I54" s="174">
        <f t="shared" si="23"/>
        <v>2792860</v>
      </c>
      <c r="J54" s="264">
        <f t="shared" si="23"/>
        <v>7698474</v>
      </c>
      <c r="K54" s="264">
        <f>K55+K59+K62</f>
        <v>403795</v>
      </c>
      <c r="L54" s="6">
        <f t="shared" si="23"/>
        <v>0</v>
      </c>
      <c r="M54" s="6">
        <f t="shared" si="23"/>
        <v>0</v>
      </c>
      <c r="N54" s="292">
        <f aca="true" t="shared" si="24" ref="N54:N117">SUM(H54:M54)</f>
        <v>10895129</v>
      </c>
      <c r="O54" s="218">
        <v>9895386</v>
      </c>
      <c r="P54" s="219">
        <v>9895386</v>
      </c>
      <c r="T54" s="34">
        <f>SUM(H54:M54)</f>
        <v>10895129</v>
      </c>
      <c r="U54" s="206">
        <f>G54/G129*100</f>
        <v>51.9883432968923</v>
      </c>
    </row>
    <row r="55" spans="1:23" ht="14.25" thickBot="1">
      <c r="A55" s="110">
        <v>311</v>
      </c>
      <c r="B55" s="58" t="s">
        <v>71</v>
      </c>
      <c r="C55" s="16"/>
      <c r="D55" s="40"/>
      <c r="E55" s="40"/>
      <c r="F55" s="6">
        <f>F56+F57</f>
        <v>7283376</v>
      </c>
      <c r="G55" s="264">
        <f aca="true" t="shared" si="25" ref="G55:M55">SUM(G56:G58)</f>
        <v>9053677</v>
      </c>
      <c r="H55" s="264">
        <f t="shared" si="25"/>
        <v>0</v>
      </c>
      <c r="I55" s="174">
        <f t="shared" si="25"/>
        <v>2239202</v>
      </c>
      <c r="J55" s="264">
        <f t="shared" si="25"/>
        <v>6449090</v>
      </c>
      <c r="K55" s="264">
        <f t="shared" si="25"/>
        <v>365385</v>
      </c>
      <c r="L55" s="6">
        <f t="shared" si="25"/>
        <v>0</v>
      </c>
      <c r="M55" s="6">
        <f t="shared" si="25"/>
        <v>0</v>
      </c>
      <c r="N55" s="109">
        <f t="shared" si="24"/>
        <v>9053677</v>
      </c>
      <c r="O55" s="218"/>
      <c r="P55" s="219"/>
      <c r="T55" s="34">
        <f>SUM(H55:M55)</f>
        <v>9053677</v>
      </c>
      <c r="U55" s="206">
        <f>G55/G129*100</f>
        <v>43.20147728174471</v>
      </c>
      <c r="W55" s="4">
        <v>8149071</v>
      </c>
    </row>
    <row r="56" spans="1:23" ht="14.25" thickBot="1">
      <c r="A56" s="111">
        <v>3111</v>
      </c>
      <c r="B56" s="112" t="s">
        <v>19</v>
      </c>
      <c r="C56" s="113">
        <v>6628114</v>
      </c>
      <c r="D56" s="114">
        <v>116209</v>
      </c>
      <c r="E56" s="114">
        <v>0</v>
      </c>
      <c r="F56" s="33">
        <v>7220745</v>
      </c>
      <c r="G56" s="265">
        <v>8881621</v>
      </c>
      <c r="H56" s="266">
        <v>0</v>
      </c>
      <c r="I56" s="404">
        <f>G56-H56-J56-K56-L56-M56</f>
        <v>2109146</v>
      </c>
      <c r="J56" s="267">
        <v>6407090</v>
      </c>
      <c r="K56" s="265">
        <v>365385</v>
      </c>
      <c r="L56" s="7"/>
      <c r="M56" s="26"/>
      <c r="N56" s="109">
        <f t="shared" si="24"/>
        <v>8881621</v>
      </c>
      <c r="O56" s="218"/>
      <c r="P56" s="219"/>
      <c r="T56" s="34">
        <f>SUM(H56:M56)</f>
        <v>8881621</v>
      </c>
      <c r="U56" s="206"/>
      <c r="W56" s="4">
        <v>2503567</v>
      </c>
    </row>
    <row r="57" spans="1:23" ht="14.25" thickBot="1">
      <c r="A57" s="111">
        <v>3113</v>
      </c>
      <c r="B57" s="112" t="s">
        <v>20</v>
      </c>
      <c r="C57" s="113">
        <v>87089</v>
      </c>
      <c r="D57" s="114">
        <v>0</v>
      </c>
      <c r="E57" s="114" t="e">
        <f>C57-#REF!</f>
        <v>#REF!</v>
      </c>
      <c r="F57" s="33">
        <v>62631</v>
      </c>
      <c r="G57" s="265">
        <v>172056</v>
      </c>
      <c r="H57" s="266"/>
      <c r="I57" s="404">
        <f>G57-H57-J57-K57-L57-M57</f>
        <v>130056</v>
      </c>
      <c r="J57" s="266">
        <v>42000</v>
      </c>
      <c r="K57" s="266"/>
      <c r="L57" s="7"/>
      <c r="M57" s="7"/>
      <c r="N57" s="109">
        <f t="shared" si="24"/>
        <v>172056</v>
      </c>
      <c r="O57" s="218"/>
      <c r="P57" s="219"/>
      <c r="T57" s="34">
        <f aca="true" t="shared" si="26" ref="T57:T120">SUM(H57:M57)</f>
        <v>172056</v>
      </c>
      <c r="U57" s="206"/>
      <c r="W57" s="4">
        <v>120073</v>
      </c>
    </row>
    <row r="58" spans="1:21" ht="14.25" hidden="1" thickBot="1">
      <c r="A58" s="115">
        <v>3114</v>
      </c>
      <c r="B58" s="116" t="s">
        <v>92</v>
      </c>
      <c r="C58" s="113"/>
      <c r="D58" s="114"/>
      <c r="E58" s="114"/>
      <c r="F58" s="33"/>
      <c r="G58" s="268">
        <v>0</v>
      </c>
      <c r="H58" s="266">
        <v>0</v>
      </c>
      <c r="I58" s="172">
        <v>0</v>
      </c>
      <c r="J58" s="266">
        <v>0</v>
      </c>
      <c r="K58" s="266"/>
      <c r="L58" s="7"/>
      <c r="M58" s="7"/>
      <c r="N58" s="109">
        <f t="shared" si="24"/>
        <v>0</v>
      </c>
      <c r="O58" s="218"/>
      <c r="P58" s="219"/>
      <c r="T58" s="34">
        <f t="shared" si="26"/>
        <v>0</v>
      </c>
      <c r="U58" s="206"/>
    </row>
    <row r="59" spans="1:23" ht="14.25" thickBot="1">
      <c r="A59" s="110">
        <v>313</v>
      </c>
      <c r="B59" s="117" t="s">
        <v>72</v>
      </c>
      <c r="C59" s="16"/>
      <c r="D59" s="40"/>
      <c r="E59" s="40"/>
      <c r="F59" s="27">
        <f>F60+F61</f>
        <v>983256</v>
      </c>
      <c r="G59" s="269">
        <f>G60+G61</f>
        <v>1471977</v>
      </c>
      <c r="H59" s="269">
        <f aca="true" t="shared" si="27" ref="H59:M59">H60+H61</f>
        <v>0</v>
      </c>
      <c r="I59" s="173">
        <f t="shared" si="27"/>
        <v>369468</v>
      </c>
      <c r="J59" s="269">
        <f t="shared" si="27"/>
        <v>1064099</v>
      </c>
      <c r="K59" s="269">
        <f>K60+K61</f>
        <v>38410</v>
      </c>
      <c r="L59" s="27">
        <f t="shared" si="27"/>
        <v>0</v>
      </c>
      <c r="M59" s="27">
        <f t="shared" si="27"/>
        <v>0</v>
      </c>
      <c r="N59" s="109">
        <f t="shared" si="24"/>
        <v>1471977</v>
      </c>
      <c r="O59" s="218"/>
      <c r="P59" s="219"/>
      <c r="T59" s="34">
        <f t="shared" si="26"/>
        <v>1471977</v>
      </c>
      <c r="U59" s="206"/>
      <c r="W59" s="4">
        <v>1376840</v>
      </c>
    </row>
    <row r="60" spans="1:23" ht="14.25" thickBot="1">
      <c r="A60" s="111">
        <v>3132</v>
      </c>
      <c r="B60" s="112" t="s">
        <v>21</v>
      </c>
      <c r="C60" s="113">
        <v>1040856</v>
      </c>
      <c r="D60" s="114">
        <v>18012</v>
      </c>
      <c r="E60" s="114">
        <v>0</v>
      </c>
      <c r="F60" s="33">
        <v>983256</v>
      </c>
      <c r="G60" s="268">
        <v>1471977</v>
      </c>
      <c r="H60" s="266"/>
      <c r="I60" s="146">
        <v>369468</v>
      </c>
      <c r="J60" s="270">
        <v>1064099</v>
      </c>
      <c r="K60" s="270">
        <v>38410</v>
      </c>
      <c r="L60" s="7"/>
      <c r="M60" s="29"/>
      <c r="N60" s="109">
        <f t="shared" si="24"/>
        <v>1471977</v>
      </c>
      <c r="O60" s="218"/>
      <c r="P60" s="219"/>
      <c r="T60" s="34">
        <f t="shared" si="26"/>
        <v>1471977</v>
      </c>
      <c r="U60" s="206"/>
      <c r="W60" s="4">
        <v>406664</v>
      </c>
    </row>
    <row r="61" spans="1:21" ht="14.25" hidden="1" thickBot="1">
      <c r="A61" s="111"/>
      <c r="B61" s="112"/>
      <c r="C61" s="113"/>
      <c r="D61" s="114"/>
      <c r="E61" s="114"/>
      <c r="F61" s="33"/>
      <c r="G61" s="268"/>
      <c r="H61" s="266"/>
      <c r="I61" s="146"/>
      <c r="J61" s="270"/>
      <c r="K61" s="270"/>
      <c r="L61" s="7"/>
      <c r="M61" s="29"/>
      <c r="N61" s="109">
        <f t="shared" si="24"/>
        <v>0</v>
      </c>
      <c r="O61" s="218"/>
      <c r="P61" s="219"/>
      <c r="T61" s="34"/>
      <c r="U61" s="206"/>
    </row>
    <row r="62" spans="1:23" ht="14.25" thickBot="1">
      <c r="A62" s="110">
        <v>312</v>
      </c>
      <c r="B62" s="39" t="s">
        <v>3</v>
      </c>
      <c r="C62" s="16">
        <f>SUM(C63)</f>
        <v>319193</v>
      </c>
      <c r="D62" s="40">
        <f>SUM(D63:D64)</f>
        <v>38800</v>
      </c>
      <c r="E62" s="40">
        <f>SUM(E63:E64)</f>
        <v>0</v>
      </c>
      <c r="F62" s="17">
        <f aca="true" t="shared" si="28" ref="F62:M62">SUM(F63)</f>
        <v>282350</v>
      </c>
      <c r="G62" s="263">
        <f t="shared" si="28"/>
        <v>369475</v>
      </c>
      <c r="H62" s="263">
        <f t="shared" si="28"/>
        <v>0</v>
      </c>
      <c r="I62" s="395">
        <f t="shared" si="28"/>
        <v>184190</v>
      </c>
      <c r="J62" s="263">
        <f t="shared" si="28"/>
        <v>185285</v>
      </c>
      <c r="K62" s="263">
        <f t="shared" si="28"/>
        <v>0</v>
      </c>
      <c r="L62" s="25">
        <f t="shared" si="28"/>
        <v>0</v>
      </c>
      <c r="M62" s="25">
        <f t="shared" si="28"/>
        <v>0</v>
      </c>
      <c r="N62" s="109">
        <f t="shared" si="24"/>
        <v>369475</v>
      </c>
      <c r="O62" s="218">
        <v>0</v>
      </c>
      <c r="P62" s="219">
        <v>0</v>
      </c>
      <c r="T62" s="34">
        <f t="shared" si="26"/>
        <v>369475</v>
      </c>
      <c r="U62" s="206">
        <f>G62/G129*100</f>
        <v>1.763025764965177</v>
      </c>
      <c r="W62" s="4">
        <v>369475</v>
      </c>
    </row>
    <row r="63" spans="1:23" ht="23.25" customHeight="1" thickBot="1">
      <c r="A63" s="119">
        <v>3121</v>
      </c>
      <c r="B63" s="50" t="s">
        <v>135</v>
      </c>
      <c r="C63" s="113">
        <v>319193</v>
      </c>
      <c r="D63" s="114">
        <v>38800</v>
      </c>
      <c r="E63" s="114">
        <v>0</v>
      </c>
      <c r="F63" s="33">
        <v>282350</v>
      </c>
      <c r="G63" s="268">
        <v>369475</v>
      </c>
      <c r="H63" s="271"/>
      <c r="I63" s="405">
        <v>184190</v>
      </c>
      <c r="J63" s="272">
        <v>185285</v>
      </c>
      <c r="K63" s="271">
        <v>0</v>
      </c>
      <c r="L63" s="26">
        <v>0</v>
      </c>
      <c r="M63" s="30">
        <v>0</v>
      </c>
      <c r="N63" s="109">
        <f t="shared" si="24"/>
        <v>369475</v>
      </c>
      <c r="O63" s="218"/>
      <c r="P63" s="219"/>
      <c r="T63" s="34">
        <f t="shared" si="26"/>
        <v>369475</v>
      </c>
      <c r="U63" s="206"/>
      <c r="W63" s="4">
        <v>184785</v>
      </c>
    </row>
    <row r="64" spans="1:21" s="120" customFormat="1" ht="14.25" thickBot="1">
      <c r="A64" s="110">
        <v>32</v>
      </c>
      <c r="B64" s="58" t="s">
        <v>4</v>
      </c>
      <c r="C64" s="11"/>
      <c r="D64" s="40"/>
      <c r="E64" s="40"/>
      <c r="F64" s="6">
        <f>F65+F69+F76+F88</f>
        <v>5820326</v>
      </c>
      <c r="G64" s="264">
        <f aca="true" t="shared" si="29" ref="G64:M64">G65+G69+G76+G88+G86</f>
        <v>8154870</v>
      </c>
      <c r="H64" s="264">
        <f t="shared" si="29"/>
        <v>154439</v>
      </c>
      <c r="I64" s="174">
        <f t="shared" si="29"/>
        <v>2786793</v>
      </c>
      <c r="J64" s="264">
        <f t="shared" si="29"/>
        <v>4758533</v>
      </c>
      <c r="K64" s="264">
        <f t="shared" si="29"/>
        <v>455105</v>
      </c>
      <c r="L64" s="6">
        <f t="shared" si="29"/>
        <v>0</v>
      </c>
      <c r="M64" s="6">
        <f t="shared" si="29"/>
        <v>0</v>
      </c>
      <c r="N64" s="109">
        <f t="shared" si="24"/>
        <v>8154870</v>
      </c>
      <c r="O64" s="220">
        <v>7435570</v>
      </c>
      <c r="P64" s="220">
        <v>6635008</v>
      </c>
      <c r="T64" s="34">
        <f t="shared" si="26"/>
        <v>8154870</v>
      </c>
      <c r="U64" s="206">
        <f>G64/G129*100</f>
        <v>38.912635279630756</v>
      </c>
    </row>
    <row r="65" spans="1:21" ht="24" thickBot="1">
      <c r="A65" s="110">
        <v>321</v>
      </c>
      <c r="B65" s="58" t="s">
        <v>5</v>
      </c>
      <c r="C65" s="16">
        <f aca="true" t="shared" si="30" ref="C65:J65">SUM(C66:C68)</f>
        <v>317192</v>
      </c>
      <c r="D65" s="40">
        <f t="shared" si="30"/>
        <v>30000</v>
      </c>
      <c r="E65" s="40">
        <f t="shared" si="30"/>
        <v>0</v>
      </c>
      <c r="F65" s="17">
        <f>SUM(F66:F68)</f>
        <v>386612</v>
      </c>
      <c r="G65" s="263">
        <f>SUM(G66:G68)</f>
        <v>318166</v>
      </c>
      <c r="H65" s="263">
        <f t="shared" si="30"/>
        <v>0</v>
      </c>
      <c r="I65" s="395">
        <f t="shared" si="30"/>
        <v>79274</v>
      </c>
      <c r="J65" s="263">
        <f t="shared" si="30"/>
        <v>193415</v>
      </c>
      <c r="K65" s="263">
        <f>SUM(K66:K68)</f>
        <v>45477</v>
      </c>
      <c r="L65" s="25">
        <f>SUM(L66:L68)</f>
        <v>0</v>
      </c>
      <c r="M65" s="25">
        <f>SUM(M66:M68)</f>
        <v>0</v>
      </c>
      <c r="N65" s="109">
        <f t="shared" si="24"/>
        <v>318166</v>
      </c>
      <c r="O65" s="218"/>
      <c r="P65" s="219"/>
      <c r="T65" s="34">
        <f t="shared" si="26"/>
        <v>318166</v>
      </c>
      <c r="U65" s="206">
        <f>G65/G129*100</f>
        <v>1.518194344775453</v>
      </c>
    </row>
    <row r="66" spans="1:23" ht="14.25" thickBot="1">
      <c r="A66" s="111">
        <v>3211</v>
      </c>
      <c r="B66" s="112" t="s">
        <v>23</v>
      </c>
      <c r="C66" s="113">
        <v>50000</v>
      </c>
      <c r="D66" s="114">
        <v>0</v>
      </c>
      <c r="E66" s="114">
        <v>0</v>
      </c>
      <c r="F66" s="33">
        <v>50000</v>
      </c>
      <c r="G66" s="273">
        <v>56000</v>
      </c>
      <c r="H66" s="266"/>
      <c r="I66" s="404">
        <f>G66-H66-J66-K66-L66-M66</f>
        <v>21480</v>
      </c>
      <c r="J66" s="274">
        <v>15000</v>
      </c>
      <c r="K66" s="266">
        <v>19520</v>
      </c>
      <c r="L66" s="7">
        <v>0</v>
      </c>
      <c r="M66" s="7">
        <v>0</v>
      </c>
      <c r="N66" s="109">
        <f t="shared" si="24"/>
        <v>56000</v>
      </c>
      <c r="O66" s="218"/>
      <c r="P66" s="219"/>
      <c r="T66" s="34">
        <f t="shared" si="26"/>
        <v>56000</v>
      </c>
      <c r="U66" s="206"/>
      <c r="W66" s="4">
        <v>22390</v>
      </c>
    </row>
    <row r="67" spans="1:23" ht="21" customHeight="1" thickBot="1">
      <c r="A67" s="111">
        <v>3212</v>
      </c>
      <c r="B67" s="112" t="s">
        <v>24</v>
      </c>
      <c r="C67" s="113">
        <v>207192</v>
      </c>
      <c r="D67" s="114">
        <v>0</v>
      </c>
      <c r="E67" s="114">
        <v>0</v>
      </c>
      <c r="F67" s="33">
        <v>161172</v>
      </c>
      <c r="G67" s="268">
        <v>207166</v>
      </c>
      <c r="H67" s="271"/>
      <c r="I67" s="405">
        <f>G67-H67-J67-K67-L67-M67</f>
        <v>42394</v>
      </c>
      <c r="J67" s="272">
        <v>153415</v>
      </c>
      <c r="K67" s="271">
        <v>11357</v>
      </c>
      <c r="L67" s="30">
        <v>0</v>
      </c>
      <c r="M67" s="30">
        <v>0</v>
      </c>
      <c r="N67" s="109">
        <f t="shared" si="24"/>
        <v>207166</v>
      </c>
      <c r="O67" s="218"/>
      <c r="P67" s="219"/>
      <c r="T67" s="34">
        <f t="shared" si="26"/>
        <v>207166</v>
      </c>
      <c r="U67" s="206"/>
      <c r="W67" s="4">
        <v>107982</v>
      </c>
    </row>
    <row r="68" spans="1:23" ht="14.25" thickBot="1">
      <c r="A68" s="111">
        <v>3213</v>
      </c>
      <c r="B68" s="112" t="s">
        <v>25</v>
      </c>
      <c r="C68" s="113">
        <v>60000</v>
      </c>
      <c r="D68" s="114">
        <v>30000</v>
      </c>
      <c r="E68" s="114">
        <v>0</v>
      </c>
      <c r="F68" s="33">
        <v>175440</v>
      </c>
      <c r="G68" s="273">
        <v>55000</v>
      </c>
      <c r="H68" s="266"/>
      <c r="I68" s="404">
        <f>G68-H68-J68-K68-L68-M68</f>
        <v>15400</v>
      </c>
      <c r="J68" s="275">
        <v>25000</v>
      </c>
      <c r="K68" s="266">
        <v>14600</v>
      </c>
      <c r="L68" s="7">
        <v>0</v>
      </c>
      <c r="M68" s="7">
        <v>0</v>
      </c>
      <c r="N68" s="109">
        <f t="shared" si="24"/>
        <v>55000</v>
      </c>
      <c r="O68" s="218"/>
      <c r="P68" s="219"/>
      <c r="T68" s="34">
        <f t="shared" si="26"/>
        <v>55000</v>
      </c>
      <c r="U68" s="206"/>
      <c r="W68" s="4">
        <v>2000</v>
      </c>
    </row>
    <row r="69" spans="1:21" ht="24" thickBot="1">
      <c r="A69" s="110">
        <v>322</v>
      </c>
      <c r="B69" s="58" t="s">
        <v>6</v>
      </c>
      <c r="C69" s="16">
        <f>SUM(C70:C74)</f>
        <v>2622936</v>
      </c>
      <c r="D69" s="40" t="e">
        <f>SUM(D70:D74)</f>
        <v>#REF!</v>
      </c>
      <c r="E69" s="40" t="e">
        <f>SUM(E70:E74)</f>
        <v>#REF!</v>
      </c>
      <c r="F69" s="17">
        <f>SUM(F70:F75)</f>
        <v>3811485</v>
      </c>
      <c r="G69" s="263">
        <f>SUM(G70:G75)</f>
        <v>4922155</v>
      </c>
      <c r="H69" s="263">
        <f aca="true" t="shared" si="31" ref="H69:M69">SUM(H70:H75)</f>
        <v>5000</v>
      </c>
      <c r="I69" s="395">
        <f t="shared" si="31"/>
        <v>1462610</v>
      </c>
      <c r="J69" s="263">
        <f t="shared" si="31"/>
        <v>3346827</v>
      </c>
      <c r="K69" s="263">
        <f>SUM(K70:K75)</f>
        <v>107718</v>
      </c>
      <c r="L69" s="25">
        <f t="shared" si="31"/>
        <v>0</v>
      </c>
      <c r="M69" s="25">
        <f t="shared" si="31"/>
        <v>0</v>
      </c>
      <c r="N69" s="109">
        <f t="shared" si="24"/>
        <v>4922155</v>
      </c>
      <c r="O69" s="218"/>
      <c r="P69" s="219"/>
      <c r="T69" s="34">
        <f t="shared" si="26"/>
        <v>4922155</v>
      </c>
      <c r="U69" s="206">
        <f>G69/G129*100</f>
        <v>23.48707242479781</v>
      </c>
    </row>
    <row r="70" spans="1:23" ht="20.25" customHeight="1" thickBot="1">
      <c r="A70" s="111">
        <v>3221</v>
      </c>
      <c r="B70" s="112" t="s">
        <v>95</v>
      </c>
      <c r="C70" s="113">
        <v>301625</v>
      </c>
      <c r="D70" s="114" t="e">
        <f>#REF!-C70</f>
        <v>#REF!</v>
      </c>
      <c r="E70" s="114">
        <v>0</v>
      </c>
      <c r="F70" s="33">
        <v>485017</v>
      </c>
      <c r="G70" s="268">
        <v>494006</v>
      </c>
      <c r="H70" s="271">
        <v>0</v>
      </c>
      <c r="I70" s="405">
        <f aca="true" t="shared" si="32" ref="I70:I75">G70-H70-J70-K70-L70-M70</f>
        <v>81295</v>
      </c>
      <c r="J70" s="272">
        <v>329543</v>
      </c>
      <c r="K70" s="271">
        <v>83168</v>
      </c>
      <c r="L70" s="30">
        <v>0</v>
      </c>
      <c r="M70" s="30"/>
      <c r="N70" s="109">
        <f t="shared" si="24"/>
        <v>494006</v>
      </c>
      <c r="O70" s="218"/>
      <c r="P70" s="219"/>
      <c r="T70" s="34">
        <f t="shared" si="26"/>
        <v>494006</v>
      </c>
      <c r="U70" s="208" t="s">
        <v>136</v>
      </c>
      <c r="W70" s="4">
        <v>151983</v>
      </c>
    </row>
    <row r="71" spans="1:23" ht="14.25" thickBot="1">
      <c r="A71" s="111">
        <v>3222</v>
      </c>
      <c r="B71" s="112" t="s">
        <v>26</v>
      </c>
      <c r="C71" s="113">
        <v>1915162</v>
      </c>
      <c r="D71" s="114" t="e">
        <f>#REF!-C71</f>
        <v>#REF!</v>
      </c>
      <c r="E71" s="114">
        <v>0</v>
      </c>
      <c r="F71" s="33">
        <v>2740772</v>
      </c>
      <c r="G71" s="407">
        <v>3575626</v>
      </c>
      <c r="H71" s="7"/>
      <c r="I71" s="404">
        <f t="shared" si="32"/>
        <v>1000699</v>
      </c>
      <c r="J71" s="275">
        <v>2559927</v>
      </c>
      <c r="K71" s="265">
        <v>15000</v>
      </c>
      <c r="L71" s="33">
        <v>0</v>
      </c>
      <c r="M71" s="29">
        <v>0</v>
      </c>
      <c r="N71" s="109">
        <f t="shared" si="24"/>
        <v>3575626</v>
      </c>
      <c r="O71" s="218">
        <v>1875699</v>
      </c>
      <c r="P71" s="219"/>
      <c r="T71" s="34">
        <f t="shared" si="26"/>
        <v>3575626</v>
      </c>
      <c r="U71" s="206"/>
      <c r="W71" s="4">
        <v>1204808</v>
      </c>
    </row>
    <row r="72" spans="1:23" ht="14.25" thickBot="1">
      <c r="A72" s="111">
        <v>3223</v>
      </c>
      <c r="B72" s="112" t="s">
        <v>27</v>
      </c>
      <c r="C72" s="113">
        <v>308010</v>
      </c>
      <c r="D72" s="114">
        <v>0</v>
      </c>
      <c r="E72" s="114" t="e">
        <f>C72-#REF!</f>
        <v>#REF!</v>
      </c>
      <c r="F72" s="33">
        <v>426061</v>
      </c>
      <c r="G72" s="270">
        <v>374750</v>
      </c>
      <c r="H72" s="266"/>
      <c r="I72" s="404">
        <f t="shared" si="32"/>
        <v>165375</v>
      </c>
      <c r="J72" s="275">
        <v>203375</v>
      </c>
      <c r="K72" s="265">
        <v>6000</v>
      </c>
      <c r="L72" s="33">
        <v>0</v>
      </c>
      <c r="M72" s="33"/>
      <c r="N72" s="109">
        <f t="shared" si="24"/>
        <v>374750</v>
      </c>
      <c r="O72" s="218"/>
      <c r="P72" s="219"/>
      <c r="T72" s="34">
        <f t="shared" si="26"/>
        <v>374750</v>
      </c>
      <c r="U72" s="206"/>
      <c r="W72" s="4">
        <v>162225</v>
      </c>
    </row>
    <row r="73" spans="1:23" ht="14.25" thickBot="1">
      <c r="A73" s="111">
        <v>3224</v>
      </c>
      <c r="B73" s="112" t="s">
        <v>28</v>
      </c>
      <c r="C73" s="113">
        <v>11000</v>
      </c>
      <c r="D73" s="114">
        <v>0</v>
      </c>
      <c r="E73" s="114" t="e">
        <f>C73-#REF!</f>
        <v>#REF!</v>
      </c>
      <c r="F73" s="33">
        <v>73212</v>
      </c>
      <c r="G73" s="398">
        <v>127800</v>
      </c>
      <c r="H73" s="265">
        <v>5000</v>
      </c>
      <c r="I73" s="404">
        <f t="shared" si="32"/>
        <v>37168</v>
      </c>
      <c r="J73" s="275">
        <v>82082</v>
      </c>
      <c r="K73" s="266">
        <v>3550</v>
      </c>
      <c r="L73" s="33"/>
      <c r="M73" s="33">
        <v>0</v>
      </c>
      <c r="N73" s="109">
        <f t="shared" si="24"/>
        <v>127800</v>
      </c>
      <c r="O73" s="218"/>
      <c r="P73" s="219"/>
      <c r="T73" s="34">
        <f t="shared" si="26"/>
        <v>127800</v>
      </c>
      <c r="U73" s="206"/>
      <c r="W73" s="4">
        <v>28068</v>
      </c>
    </row>
    <row r="74" spans="1:23" ht="14.25" thickBot="1">
      <c r="A74" s="111">
        <v>3225</v>
      </c>
      <c r="B74" s="112" t="s">
        <v>29</v>
      </c>
      <c r="C74" s="113">
        <v>87139</v>
      </c>
      <c r="D74" s="114" t="e">
        <f>#REF!-C74</f>
        <v>#REF!</v>
      </c>
      <c r="E74" s="114">
        <v>0</v>
      </c>
      <c r="F74" s="33">
        <v>57409</v>
      </c>
      <c r="G74" s="398">
        <v>99177</v>
      </c>
      <c r="H74" s="266"/>
      <c r="I74" s="404">
        <f t="shared" si="32"/>
        <v>28590</v>
      </c>
      <c r="J74" s="275">
        <v>70587</v>
      </c>
      <c r="K74" s="266">
        <v>0</v>
      </c>
      <c r="L74" s="33">
        <v>0</v>
      </c>
      <c r="M74" s="33"/>
      <c r="N74" s="109">
        <f t="shared" si="24"/>
        <v>99177</v>
      </c>
      <c r="O74" s="218"/>
      <c r="P74" s="219"/>
      <c r="T74" s="34">
        <f t="shared" si="26"/>
        <v>99177</v>
      </c>
      <c r="U74" s="206"/>
      <c r="W74" s="4">
        <v>49818</v>
      </c>
    </row>
    <row r="75" spans="1:23" ht="14.25" thickBot="1">
      <c r="A75" s="111">
        <v>3227</v>
      </c>
      <c r="B75" s="112" t="s">
        <v>63</v>
      </c>
      <c r="C75" s="113"/>
      <c r="D75" s="114"/>
      <c r="E75" s="114"/>
      <c r="F75" s="33">
        <v>29014</v>
      </c>
      <c r="G75" s="398">
        <v>250796</v>
      </c>
      <c r="H75" s="266"/>
      <c r="I75" s="404">
        <f t="shared" si="32"/>
        <v>149483</v>
      </c>
      <c r="J75" s="275">
        <v>101313</v>
      </c>
      <c r="K75" s="266"/>
      <c r="L75" s="33">
        <v>0</v>
      </c>
      <c r="M75" s="33">
        <v>0</v>
      </c>
      <c r="N75" s="109">
        <f t="shared" si="24"/>
        <v>250796</v>
      </c>
      <c r="O75" s="218"/>
      <c r="P75" s="219"/>
      <c r="T75" s="34">
        <f t="shared" si="26"/>
        <v>250796</v>
      </c>
      <c r="U75" s="206"/>
      <c r="W75" s="4">
        <v>46467</v>
      </c>
    </row>
    <row r="76" spans="1:21" ht="14.25" thickBot="1">
      <c r="A76" s="110">
        <v>323</v>
      </c>
      <c r="B76" s="58" t="s">
        <v>7</v>
      </c>
      <c r="C76" s="16">
        <f aca="true" t="shared" si="33" ref="C76:J76">SUM(C77:C85)</f>
        <v>1229582</v>
      </c>
      <c r="D76" s="40" t="e">
        <f t="shared" si="33"/>
        <v>#REF!</v>
      </c>
      <c r="E76" s="40" t="e">
        <f t="shared" si="33"/>
        <v>#REF!</v>
      </c>
      <c r="F76" s="17">
        <f>SUM(F77:F85)</f>
        <v>1361151</v>
      </c>
      <c r="G76" s="263">
        <f>SUM(G77:G85)</f>
        <v>2659673</v>
      </c>
      <c r="H76" s="263">
        <f t="shared" si="33"/>
        <v>149439</v>
      </c>
      <c r="I76" s="395">
        <f t="shared" si="33"/>
        <v>1085758</v>
      </c>
      <c r="J76" s="263">
        <f t="shared" si="33"/>
        <v>1122566</v>
      </c>
      <c r="K76" s="263">
        <f>SUM(K77:K85)</f>
        <v>301910</v>
      </c>
      <c r="L76" s="25">
        <f>SUM(L77:L85)</f>
        <v>0</v>
      </c>
      <c r="M76" s="25">
        <f>SUM(M77:M85)</f>
        <v>0</v>
      </c>
      <c r="N76" s="109">
        <f t="shared" si="24"/>
        <v>2659673</v>
      </c>
      <c r="O76" s="218"/>
      <c r="P76" s="219"/>
      <c r="T76" s="34">
        <f t="shared" si="26"/>
        <v>2659673</v>
      </c>
      <c r="U76" s="206">
        <f>G76/G129*100</f>
        <v>12.69117538502531</v>
      </c>
    </row>
    <row r="77" spans="1:23" ht="14.25" thickBot="1">
      <c r="A77" s="111">
        <v>3231</v>
      </c>
      <c r="B77" s="112" t="s">
        <v>30</v>
      </c>
      <c r="C77" s="113">
        <v>163712</v>
      </c>
      <c r="D77" s="114">
        <v>0</v>
      </c>
      <c r="E77" s="114" t="e">
        <f>C77-#REF!</f>
        <v>#REF!</v>
      </c>
      <c r="F77" s="33">
        <v>187000</v>
      </c>
      <c r="G77" s="270">
        <v>178750</v>
      </c>
      <c r="H77" s="271"/>
      <c r="I77" s="405">
        <f aca="true" t="shared" si="34" ref="I77:I87">G77-H77-J77-K77-L77-M77</f>
        <v>92750</v>
      </c>
      <c r="J77" s="276">
        <v>85000</v>
      </c>
      <c r="K77" s="271">
        <v>1000</v>
      </c>
      <c r="L77" s="26">
        <v>0</v>
      </c>
      <c r="M77" s="26">
        <v>0</v>
      </c>
      <c r="N77" s="109">
        <f t="shared" si="24"/>
        <v>178750</v>
      </c>
      <c r="O77" s="218"/>
      <c r="P77" s="219"/>
      <c r="T77" s="34">
        <f t="shared" si="26"/>
        <v>178750</v>
      </c>
      <c r="U77" s="206"/>
      <c r="W77" s="4">
        <v>86950</v>
      </c>
    </row>
    <row r="78" spans="1:23" ht="14.25" thickBot="1">
      <c r="A78" s="111">
        <v>3232</v>
      </c>
      <c r="B78" s="112" t="s">
        <v>31</v>
      </c>
      <c r="C78" s="113">
        <v>266120</v>
      </c>
      <c r="D78" s="114">
        <v>0</v>
      </c>
      <c r="E78" s="114">
        <v>54120</v>
      </c>
      <c r="F78" s="33">
        <v>415235</v>
      </c>
      <c r="G78" s="398">
        <v>620814</v>
      </c>
      <c r="H78" s="277">
        <v>90689</v>
      </c>
      <c r="I78" s="405">
        <f t="shared" si="34"/>
        <v>255825</v>
      </c>
      <c r="J78" s="276">
        <v>274300</v>
      </c>
      <c r="K78" s="271">
        <v>0</v>
      </c>
      <c r="L78" s="26">
        <v>0</v>
      </c>
      <c r="M78" s="26">
        <v>0</v>
      </c>
      <c r="N78" s="109">
        <f t="shared" si="24"/>
        <v>620814</v>
      </c>
      <c r="O78" s="218"/>
      <c r="P78" s="219"/>
      <c r="T78" s="34">
        <f t="shared" si="26"/>
        <v>620814</v>
      </c>
      <c r="U78" s="206"/>
      <c r="W78" s="4">
        <v>200765</v>
      </c>
    </row>
    <row r="79" spans="1:23" ht="14.25" thickBot="1">
      <c r="A79" s="111">
        <v>3233</v>
      </c>
      <c r="B79" s="112" t="s">
        <v>32</v>
      </c>
      <c r="C79" s="113">
        <v>36900</v>
      </c>
      <c r="D79" s="114">
        <v>0</v>
      </c>
      <c r="E79" s="114" t="e">
        <f>C79-#REF!</f>
        <v>#REF!</v>
      </c>
      <c r="F79" s="33">
        <v>88000</v>
      </c>
      <c r="G79" s="270">
        <v>79625</v>
      </c>
      <c r="H79" s="271"/>
      <c r="I79" s="405">
        <f t="shared" si="34"/>
        <v>37375</v>
      </c>
      <c r="J79" s="276">
        <v>31250</v>
      </c>
      <c r="K79" s="271">
        <v>11000</v>
      </c>
      <c r="L79" s="26">
        <v>0</v>
      </c>
      <c r="M79" s="26">
        <v>0</v>
      </c>
      <c r="N79" s="109">
        <f t="shared" si="24"/>
        <v>79625</v>
      </c>
      <c r="O79" s="221"/>
      <c r="P79" s="219"/>
      <c r="T79" s="34">
        <f t="shared" si="26"/>
        <v>79625</v>
      </c>
      <c r="U79" s="206"/>
      <c r="W79" s="4">
        <v>20140</v>
      </c>
    </row>
    <row r="80" spans="1:23" ht="21.75" customHeight="1" thickBot="1">
      <c r="A80" s="111">
        <v>3234</v>
      </c>
      <c r="B80" s="112" t="s">
        <v>33</v>
      </c>
      <c r="C80" s="113">
        <v>278526</v>
      </c>
      <c r="D80" s="114">
        <v>0</v>
      </c>
      <c r="E80" s="114" t="e">
        <f>C80-#REF!</f>
        <v>#REF!</v>
      </c>
      <c r="F80" s="33">
        <v>179455</v>
      </c>
      <c r="G80" s="398">
        <v>307500</v>
      </c>
      <c r="H80" s="271"/>
      <c r="I80" s="405">
        <f t="shared" si="34"/>
        <v>133350</v>
      </c>
      <c r="J80" s="276">
        <v>174150</v>
      </c>
      <c r="K80" s="271"/>
      <c r="L80" s="26">
        <v>0</v>
      </c>
      <c r="M80" s="26">
        <v>0</v>
      </c>
      <c r="N80" s="109">
        <f t="shared" si="24"/>
        <v>307500</v>
      </c>
      <c r="O80" s="218"/>
      <c r="P80" s="219"/>
      <c r="T80" s="34">
        <f t="shared" si="26"/>
        <v>307500</v>
      </c>
      <c r="U80" s="206"/>
      <c r="W80" s="4">
        <v>131100</v>
      </c>
    </row>
    <row r="81" spans="1:23" ht="14.25" thickBot="1">
      <c r="A81" s="111">
        <v>3235</v>
      </c>
      <c r="B81" s="112" t="s">
        <v>53</v>
      </c>
      <c r="C81" s="113">
        <v>10168</v>
      </c>
      <c r="D81" s="114" t="e">
        <f>#REF!-C81</f>
        <v>#REF!</v>
      </c>
      <c r="E81" s="114">
        <v>0</v>
      </c>
      <c r="F81" s="33">
        <v>18450</v>
      </c>
      <c r="G81" s="270">
        <v>14500</v>
      </c>
      <c r="H81" s="271"/>
      <c r="I81" s="405">
        <f t="shared" si="34"/>
        <v>8500</v>
      </c>
      <c r="J81" s="276">
        <v>6000</v>
      </c>
      <c r="K81" s="271">
        <v>0</v>
      </c>
      <c r="L81" s="26">
        <v>0</v>
      </c>
      <c r="M81" s="26">
        <v>0</v>
      </c>
      <c r="N81" s="109">
        <f t="shared" si="24"/>
        <v>14500</v>
      </c>
      <c r="O81" s="218"/>
      <c r="P81" s="219"/>
      <c r="T81" s="34">
        <f t="shared" si="26"/>
        <v>14500</v>
      </c>
      <c r="U81" s="206"/>
      <c r="W81" s="4">
        <v>8500</v>
      </c>
    </row>
    <row r="82" spans="1:23" ht="14.25" thickBot="1">
      <c r="A82" s="111">
        <v>3236</v>
      </c>
      <c r="B82" s="112" t="s">
        <v>34</v>
      </c>
      <c r="C82" s="113">
        <v>70000</v>
      </c>
      <c r="D82" s="114">
        <v>0</v>
      </c>
      <c r="E82" s="114" t="e">
        <f>C82-#REF!</f>
        <v>#REF!</v>
      </c>
      <c r="F82" s="33">
        <v>82959</v>
      </c>
      <c r="G82" s="270">
        <v>719811</v>
      </c>
      <c r="H82" s="271"/>
      <c r="I82" s="405">
        <f t="shared" si="34"/>
        <v>416201</v>
      </c>
      <c r="J82" s="276">
        <v>86000</v>
      </c>
      <c r="K82" s="271">
        <v>217610</v>
      </c>
      <c r="L82" s="26">
        <v>0</v>
      </c>
      <c r="M82" s="26">
        <v>0</v>
      </c>
      <c r="N82" s="109">
        <f t="shared" si="24"/>
        <v>719811</v>
      </c>
      <c r="O82" s="218"/>
      <c r="P82" s="219"/>
      <c r="T82" s="34">
        <f t="shared" si="26"/>
        <v>719811</v>
      </c>
      <c r="U82" s="206"/>
      <c r="W82" s="4">
        <v>193000</v>
      </c>
    </row>
    <row r="83" spans="1:23" ht="14.25" thickBot="1">
      <c r="A83" s="111">
        <v>3237</v>
      </c>
      <c r="B83" s="112" t="s">
        <v>35</v>
      </c>
      <c r="C83" s="113">
        <v>222070</v>
      </c>
      <c r="D83" s="114" t="e">
        <f>#REF!-C83</f>
        <v>#REF!</v>
      </c>
      <c r="E83" s="114">
        <v>0</v>
      </c>
      <c r="F83" s="33">
        <v>171096</v>
      </c>
      <c r="G83" s="270">
        <v>239509</v>
      </c>
      <c r="H83" s="271">
        <v>0</v>
      </c>
      <c r="I83" s="405">
        <f t="shared" si="34"/>
        <v>81631</v>
      </c>
      <c r="J83" s="276">
        <v>91378</v>
      </c>
      <c r="K83" s="271">
        <v>66500</v>
      </c>
      <c r="L83" s="26">
        <v>0</v>
      </c>
      <c r="M83" s="26">
        <v>0</v>
      </c>
      <c r="N83" s="109">
        <f t="shared" si="24"/>
        <v>239509</v>
      </c>
      <c r="O83" s="218"/>
      <c r="P83" s="219"/>
      <c r="T83" s="34">
        <f t="shared" si="26"/>
        <v>239509</v>
      </c>
      <c r="U83" s="206"/>
      <c r="W83" s="4">
        <v>81509</v>
      </c>
    </row>
    <row r="84" spans="1:23" s="303" customFormat="1" ht="21.75" customHeight="1" thickBot="1" thickTop="1">
      <c r="A84" s="296">
        <v>3238</v>
      </c>
      <c r="B84" s="297" t="s">
        <v>120</v>
      </c>
      <c r="C84" s="298">
        <v>7000</v>
      </c>
      <c r="D84" s="299" t="e">
        <f>#REF!-C84</f>
        <v>#REF!</v>
      </c>
      <c r="E84" s="299">
        <v>0</v>
      </c>
      <c r="F84" s="270">
        <v>46163</v>
      </c>
      <c r="G84" s="270">
        <v>163938</v>
      </c>
      <c r="H84" s="293">
        <v>58750</v>
      </c>
      <c r="I84" s="405">
        <f t="shared" si="34"/>
        <v>23939</v>
      </c>
      <c r="J84" s="276">
        <v>75449</v>
      </c>
      <c r="K84" s="271">
        <v>5800</v>
      </c>
      <c r="L84" s="268">
        <v>0</v>
      </c>
      <c r="M84" s="268">
        <v>0</v>
      </c>
      <c r="N84" s="109">
        <f t="shared" si="24"/>
        <v>163938</v>
      </c>
      <c r="O84" s="301"/>
      <c r="P84" s="302"/>
      <c r="T84" s="283">
        <f t="shared" si="26"/>
        <v>163938</v>
      </c>
      <c r="U84" s="304"/>
      <c r="W84" s="303">
        <v>44008</v>
      </c>
    </row>
    <row r="85" spans="1:23" ht="24.75" customHeight="1" thickBot="1">
      <c r="A85" s="119">
        <v>3239</v>
      </c>
      <c r="B85" s="50" t="s">
        <v>98</v>
      </c>
      <c r="C85" s="113">
        <v>175086</v>
      </c>
      <c r="D85" s="114" t="e">
        <f>#REF!-C85</f>
        <v>#REF!</v>
      </c>
      <c r="E85" s="114">
        <v>0</v>
      </c>
      <c r="F85" s="121">
        <v>172793</v>
      </c>
      <c r="G85" s="279">
        <v>335226</v>
      </c>
      <c r="H85" s="278"/>
      <c r="I85" s="405">
        <f t="shared" si="34"/>
        <v>36187</v>
      </c>
      <c r="J85" s="272">
        <v>299039</v>
      </c>
      <c r="K85" s="271"/>
      <c r="L85" s="26">
        <v>0</v>
      </c>
      <c r="M85" s="26">
        <v>0</v>
      </c>
      <c r="N85" s="109">
        <f t="shared" si="24"/>
        <v>335226</v>
      </c>
      <c r="O85" s="218"/>
      <c r="P85" s="219"/>
      <c r="T85" s="34">
        <f t="shared" si="26"/>
        <v>335226</v>
      </c>
      <c r="U85" s="206"/>
      <c r="W85" s="4">
        <v>137400</v>
      </c>
    </row>
    <row r="86" spans="1:21" ht="21" thickBot="1">
      <c r="A86" s="38">
        <v>324</v>
      </c>
      <c r="B86" s="69" t="s">
        <v>82</v>
      </c>
      <c r="C86" s="16"/>
      <c r="D86" s="40"/>
      <c r="E86" s="40"/>
      <c r="F86" s="122"/>
      <c r="G86" s="269">
        <f aca="true" t="shared" si="35" ref="G86:M86">G87</f>
        <v>0</v>
      </c>
      <c r="H86" s="269">
        <f t="shared" si="35"/>
        <v>0</v>
      </c>
      <c r="I86" s="173">
        <f t="shared" si="35"/>
        <v>0</v>
      </c>
      <c r="J86" s="269">
        <f t="shared" si="35"/>
        <v>0</v>
      </c>
      <c r="K86" s="269">
        <f t="shared" si="35"/>
        <v>0</v>
      </c>
      <c r="L86" s="27">
        <f t="shared" si="35"/>
        <v>0</v>
      </c>
      <c r="M86" s="27">
        <f t="shared" si="35"/>
        <v>0</v>
      </c>
      <c r="N86" s="109">
        <f t="shared" si="24"/>
        <v>0</v>
      </c>
      <c r="O86" s="218"/>
      <c r="P86" s="219"/>
      <c r="T86" s="34">
        <f t="shared" si="26"/>
        <v>0</v>
      </c>
      <c r="U86" s="206">
        <f>G86/G129*100</f>
        <v>0</v>
      </c>
    </row>
    <row r="87" spans="1:21" ht="14.25" thickBot="1">
      <c r="A87" s="119">
        <v>3241</v>
      </c>
      <c r="B87" s="50" t="s">
        <v>83</v>
      </c>
      <c r="C87" s="113"/>
      <c r="D87" s="114"/>
      <c r="E87" s="114"/>
      <c r="F87" s="121"/>
      <c r="G87" s="266">
        <v>0</v>
      </c>
      <c r="H87" s="266"/>
      <c r="I87" s="405">
        <f t="shared" si="34"/>
        <v>0</v>
      </c>
      <c r="J87" s="280">
        <v>0</v>
      </c>
      <c r="K87" s="266">
        <v>0</v>
      </c>
      <c r="L87" s="33">
        <v>0</v>
      </c>
      <c r="M87" s="33">
        <v>0</v>
      </c>
      <c r="N87" s="109">
        <f t="shared" si="24"/>
        <v>0</v>
      </c>
      <c r="O87" s="218"/>
      <c r="P87" s="219"/>
      <c r="T87" s="34">
        <f t="shared" si="26"/>
        <v>0</v>
      </c>
      <c r="U87" s="206"/>
    </row>
    <row r="88" spans="1:21" s="43" customFormat="1" ht="24" thickBot="1">
      <c r="A88" s="110">
        <v>329</v>
      </c>
      <c r="B88" s="58" t="s">
        <v>68</v>
      </c>
      <c r="C88" s="16">
        <f aca="true" t="shared" si="36" ref="C88:M88">SUM(C89:C94)</f>
        <v>260413</v>
      </c>
      <c r="D88" s="40">
        <f t="shared" si="36"/>
        <v>41000</v>
      </c>
      <c r="E88" s="40" t="e">
        <f t="shared" si="36"/>
        <v>#REF!</v>
      </c>
      <c r="F88" s="17">
        <f>SUM(F89:F94)</f>
        <v>261078</v>
      </c>
      <c r="G88" s="263">
        <f>SUM(G89:G94)</f>
        <v>254876</v>
      </c>
      <c r="H88" s="263">
        <f t="shared" si="36"/>
        <v>0</v>
      </c>
      <c r="I88" s="395">
        <f t="shared" si="36"/>
        <v>159151</v>
      </c>
      <c r="J88" s="263">
        <f t="shared" si="36"/>
        <v>95725</v>
      </c>
      <c r="K88" s="263">
        <f>SUM(K89:K94)</f>
        <v>0</v>
      </c>
      <c r="L88" s="25">
        <f t="shared" si="36"/>
        <v>0</v>
      </c>
      <c r="M88" s="25">
        <f t="shared" si="36"/>
        <v>0</v>
      </c>
      <c r="N88" s="109">
        <f t="shared" si="24"/>
        <v>254876</v>
      </c>
      <c r="O88" s="351">
        <v>270914</v>
      </c>
      <c r="P88" s="222">
        <v>250914</v>
      </c>
      <c r="T88" s="34">
        <f t="shared" si="26"/>
        <v>254876</v>
      </c>
      <c r="U88" s="206">
        <f>G88/G129*100</f>
        <v>1.2161931250321791</v>
      </c>
    </row>
    <row r="89" spans="1:23" ht="14.25" thickBot="1">
      <c r="A89" s="111">
        <v>3291</v>
      </c>
      <c r="B89" s="112" t="s">
        <v>36</v>
      </c>
      <c r="C89" s="113">
        <v>87263</v>
      </c>
      <c r="D89" s="114">
        <v>0</v>
      </c>
      <c r="E89" s="114" t="e">
        <f>C89-#REF!</f>
        <v>#REF!</v>
      </c>
      <c r="F89" s="33">
        <v>86251</v>
      </c>
      <c r="G89" s="270">
        <v>72529</v>
      </c>
      <c r="H89" s="266">
        <v>0</v>
      </c>
      <c r="I89" s="404">
        <f aca="true" t="shared" si="37" ref="I89:I94">G89-H89-J89-K89-L89-M89</f>
        <v>72529</v>
      </c>
      <c r="J89" s="280">
        <v>0</v>
      </c>
      <c r="K89" s="266"/>
      <c r="L89" s="29">
        <v>0</v>
      </c>
      <c r="M89" s="29">
        <v>0</v>
      </c>
      <c r="N89" s="109">
        <f t="shared" si="24"/>
        <v>72529</v>
      </c>
      <c r="O89" s="218"/>
      <c r="P89" s="219"/>
      <c r="T89" s="34">
        <f t="shared" si="26"/>
        <v>72529</v>
      </c>
      <c r="U89" s="206"/>
      <c r="W89" s="4">
        <v>72440</v>
      </c>
    </row>
    <row r="90" spans="1:23" ht="14.25" thickBot="1">
      <c r="A90" s="111">
        <v>3292</v>
      </c>
      <c r="B90" s="112" t="s">
        <v>37</v>
      </c>
      <c r="C90" s="113">
        <v>91017</v>
      </c>
      <c r="D90" s="114">
        <v>0</v>
      </c>
      <c r="E90" s="114" t="e">
        <f>C90-#REF!</f>
        <v>#REF!</v>
      </c>
      <c r="F90" s="33">
        <v>112267</v>
      </c>
      <c r="G90" s="270">
        <v>71500</v>
      </c>
      <c r="H90" s="266">
        <v>0</v>
      </c>
      <c r="I90" s="404">
        <f t="shared" si="37"/>
        <v>22500</v>
      </c>
      <c r="J90" s="280">
        <v>49000</v>
      </c>
      <c r="K90" s="266"/>
      <c r="L90" s="29">
        <v>0</v>
      </c>
      <c r="M90" s="29">
        <v>0</v>
      </c>
      <c r="N90" s="109">
        <f t="shared" si="24"/>
        <v>71500</v>
      </c>
      <c r="O90" s="223"/>
      <c r="P90" s="219"/>
      <c r="T90" s="34">
        <f t="shared" si="26"/>
        <v>71500</v>
      </c>
      <c r="U90" s="206"/>
      <c r="W90" s="4">
        <v>33000</v>
      </c>
    </row>
    <row r="91" spans="1:23" ht="14.25" thickBot="1">
      <c r="A91" s="111">
        <v>3293</v>
      </c>
      <c r="B91" s="112" t="s">
        <v>38</v>
      </c>
      <c r="C91" s="113">
        <v>9133</v>
      </c>
      <c r="D91" s="114">
        <v>0</v>
      </c>
      <c r="E91" s="114" t="e">
        <f>C91-#REF!</f>
        <v>#REF!</v>
      </c>
      <c r="F91" s="33">
        <v>11560</v>
      </c>
      <c r="G91" s="270">
        <v>19897</v>
      </c>
      <c r="H91" s="280">
        <v>0</v>
      </c>
      <c r="I91" s="404">
        <f t="shared" si="37"/>
        <v>19897</v>
      </c>
      <c r="J91" s="280">
        <v>0</v>
      </c>
      <c r="K91" s="266"/>
      <c r="L91" s="29">
        <v>0</v>
      </c>
      <c r="M91" s="29">
        <v>0</v>
      </c>
      <c r="N91" s="109">
        <f t="shared" si="24"/>
        <v>19897</v>
      </c>
      <c r="O91" s="223"/>
      <c r="P91" s="219"/>
      <c r="T91" s="34">
        <f t="shared" si="26"/>
        <v>19897</v>
      </c>
      <c r="U91" s="206"/>
      <c r="W91" s="4">
        <v>23262</v>
      </c>
    </row>
    <row r="92" spans="1:23" ht="14.25" thickBot="1">
      <c r="A92" s="111">
        <v>3294</v>
      </c>
      <c r="B92" s="112" t="s">
        <v>39</v>
      </c>
      <c r="C92" s="113">
        <v>12000</v>
      </c>
      <c r="D92" s="114">
        <v>0</v>
      </c>
      <c r="E92" s="114" t="e">
        <f>C92-#REF!</f>
        <v>#REF!</v>
      </c>
      <c r="F92" s="33">
        <v>12000</v>
      </c>
      <c r="G92" s="270">
        <v>12000</v>
      </c>
      <c r="H92" s="280">
        <v>0</v>
      </c>
      <c r="I92" s="404">
        <f t="shared" si="37"/>
        <v>12000</v>
      </c>
      <c r="J92" s="280">
        <v>0</v>
      </c>
      <c r="K92" s="266"/>
      <c r="L92" s="29">
        <v>0</v>
      </c>
      <c r="M92" s="29">
        <v>0</v>
      </c>
      <c r="N92" s="109">
        <f t="shared" si="24"/>
        <v>12000</v>
      </c>
      <c r="O92" s="223"/>
      <c r="P92" s="219"/>
      <c r="T92" s="34">
        <f t="shared" si="26"/>
        <v>12000</v>
      </c>
      <c r="U92" s="206"/>
      <c r="W92" s="4">
        <v>12000</v>
      </c>
    </row>
    <row r="93" spans="1:23" ht="14.25" thickBot="1">
      <c r="A93" s="111">
        <v>3295</v>
      </c>
      <c r="B93" s="112" t="s">
        <v>61</v>
      </c>
      <c r="C93" s="113">
        <v>0</v>
      </c>
      <c r="D93" s="114">
        <v>41000</v>
      </c>
      <c r="E93" s="114">
        <v>0</v>
      </c>
      <c r="F93" s="33">
        <v>28000</v>
      </c>
      <c r="G93" s="270">
        <v>55000</v>
      </c>
      <c r="H93" s="280">
        <v>0</v>
      </c>
      <c r="I93" s="404">
        <f t="shared" si="37"/>
        <v>23000</v>
      </c>
      <c r="J93" s="280">
        <v>32000</v>
      </c>
      <c r="K93" s="266"/>
      <c r="L93" s="29">
        <v>0</v>
      </c>
      <c r="M93" s="29">
        <v>0</v>
      </c>
      <c r="N93" s="109">
        <f t="shared" si="24"/>
        <v>55000</v>
      </c>
      <c r="O93" s="223"/>
      <c r="P93" s="219"/>
      <c r="T93" s="34">
        <f t="shared" si="26"/>
        <v>55000</v>
      </c>
      <c r="U93" s="206"/>
      <c r="W93" s="4">
        <v>19587</v>
      </c>
    </row>
    <row r="94" spans="1:23" s="170" customFormat="1" ht="21" thickBot="1">
      <c r="A94" s="111">
        <v>3299</v>
      </c>
      <c r="B94" s="112" t="s">
        <v>77</v>
      </c>
      <c r="C94" s="113">
        <v>61000</v>
      </c>
      <c r="D94" s="114">
        <v>0</v>
      </c>
      <c r="E94" s="114">
        <v>40000</v>
      </c>
      <c r="F94" s="33">
        <v>11000</v>
      </c>
      <c r="G94" s="270">
        <v>23950</v>
      </c>
      <c r="H94" s="280">
        <v>0</v>
      </c>
      <c r="I94" s="172">
        <f t="shared" si="37"/>
        <v>9225</v>
      </c>
      <c r="J94" s="280">
        <v>14725</v>
      </c>
      <c r="K94" s="266">
        <v>0</v>
      </c>
      <c r="L94" s="29">
        <v>0</v>
      </c>
      <c r="M94" s="29">
        <v>0</v>
      </c>
      <c r="N94" s="109">
        <f t="shared" si="24"/>
        <v>23950</v>
      </c>
      <c r="O94" s="224"/>
      <c r="P94" s="225"/>
      <c r="T94" s="171">
        <f t="shared" si="26"/>
        <v>23950</v>
      </c>
      <c r="U94" s="209"/>
      <c r="W94" s="170">
        <v>11950</v>
      </c>
    </row>
    <row r="95" spans="1:21" ht="24" thickBot="1">
      <c r="A95" s="110">
        <v>34</v>
      </c>
      <c r="B95" s="58" t="s">
        <v>69</v>
      </c>
      <c r="C95" s="16">
        <f>SUM(C97:C105)</f>
        <v>13200</v>
      </c>
      <c r="D95" s="40">
        <f>SUM(D97:D105)</f>
        <v>0</v>
      </c>
      <c r="E95" s="40">
        <f>SUM(E97:E105)</f>
        <v>0</v>
      </c>
      <c r="F95" s="17">
        <f>SUM(F97:F105)</f>
        <v>6850</v>
      </c>
      <c r="G95" s="263">
        <f aca="true" t="shared" si="38" ref="G95:M95">G96</f>
        <v>13700</v>
      </c>
      <c r="H95" s="263">
        <f t="shared" si="38"/>
        <v>0</v>
      </c>
      <c r="I95" s="395">
        <f t="shared" si="38"/>
        <v>13650</v>
      </c>
      <c r="J95" s="263">
        <f t="shared" si="38"/>
        <v>50</v>
      </c>
      <c r="K95" s="263">
        <f t="shared" si="38"/>
        <v>0</v>
      </c>
      <c r="L95" s="25">
        <f t="shared" si="38"/>
        <v>0</v>
      </c>
      <c r="M95" s="25">
        <f t="shared" si="38"/>
        <v>0</v>
      </c>
      <c r="N95" s="109">
        <f t="shared" si="24"/>
        <v>13700</v>
      </c>
      <c r="O95" s="223">
        <v>13700</v>
      </c>
      <c r="P95" s="219">
        <v>13700</v>
      </c>
      <c r="T95" s="34">
        <f t="shared" si="26"/>
        <v>13700</v>
      </c>
      <c r="U95" s="206">
        <f>G95/G129*100</f>
        <v>0.06537236072812212</v>
      </c>
    </row>
    <row r="96" spans="1:21" ht="14.25" thickBot="1">
      <c r="A96" s="110">
        <v>343</v>
      </c>
      <c r="B96" s="58" t="s">
        <v>109</v>
      </c>
      <c r="C96" s="16"/>
      <c r="D96" s="40"/>
      <c r="E96" s="40"/>
      <c r="F96" s="17"/>
      <c r="G96" s="263">
        <f aca="true" t="shared" si="39" ref="G96:M96">G97+G98</f>
        <v>13700</v>
      </c>
      <c r="H96" s="263">
        <f t="shared" si="39"/>
        <v>0</v>
      </c>
      <c r="I96" s="395">
        <f t="shared" si="39"/>
        <v>13650</v>
      </c>
      <c r="J96" s="263">
        <f t="shared" si="39"/>
        <v>50</v>
      </c>
      <c r="K96" s="263">
        <f t="shared" si="39"/>
        <v>0</v>
      </c>
      <c r="L96" s="25">
        <f t="shared" si="39"/>
        <v>0</v>
      </c>
      <c r="M96" s="25">
        <f t="shared" si="39"/>
        <v>0</v>
      </c>
      <c r="N96" s="109">
        <f t="shared" si="24"/>
        <v>13700</v>
      </c>
      <c r="O96" s="218"/>
      <c r="P96" s="219"/>
      <c r="T96" s="34">
        <f t="shared" si="26"/>
        <v>13700</v>
      </c>
      <c r="U96" s="206">
        <f>G96/G129*100</f>
        <v>0.06537236072812212</v>
      </c>
    </row>
    <row r="97" spans="1:23" ht="18.75" customHeight="1" thickBot="1">
      <c r="A97" s="111">
        <v>3431</v>
      </c>
      <c r="B97" s="112" t="s">
        <v>40</v>
      </c>
      <c r="C97" s="113">
        <v>8000</v>
      </c>
      <c r="D97" s="114">
        <v>0</v>
      </c>
      <c r="E97" s="114">
        <v>0</v>
      </c>
      <c r="F97" s="33">
        <v>6800</v>
      </c>
      <c r="G97" s="273">
        <v>13400</v>
      </c>
      <c r="H97" s="280">
        <v>0</v>
      </c>
      <c r="I97" s="404">
        <f>G97-H97-J97-K97-L97-M97</f>
        <v>13400</v>
      </c>
      <c r="J97" s="280">
        <v>0</v>
      </c>
      <c r="K97" s="266"/>
      <c r="L97" s="29">
        <v>0</v>
      </c>
      <c r="M97" s="29">
        <v>0</v>
      </c>
      <c r="N97" s="109">
        <f t="shared" si="24"/>
        <v>13400</v>
      </c>
      <c r="O97" s="218"/>
      <c r="P97" s="219"/>
      <c r="T97" s="34">
        <f t="shared" si="26"/>
        <v>13400</v>
      </c>
      <c r="U97" s="206"/>
      <c r="W97" s="4">
        <v>13400</v>
      </c>
    </row>
    <row r="98" spans="1:23" ht="14.25" thickBot="1">
      <c r="A98" s="111">
        <v>3433</v>
      </c>
      <c r="B98" s="112" t="s">
        <v>41</v>
      </c>
      <c r="C98" s="113">
        <v>200</v>
      </c>
      <c r="D98" s="114">
        <v>0</v>
      </c>
      <c r="E98" s="114">
        <v>0</v>
      </c>
      <c r="F98" s="33">
        <v>50</v>
      </c>
      <c r="G98" s="273">
        <v>300</v>
      </c>
      <c r="H98" s="280">
        <v>0</v>
      </c>
      <c r="I98" s="404">
        <f>G98-H98-J98-K98-L98-M98</f>
        <v>250</v>
      </c>
      <c r="J98" s="280">
        <v>50</v>
      </c>
      <c r="K98" s="266"/>
      <c r="L98" s="29">
        <v>0</v>
      </c>
      <c r="M98" s="29">
        <v>0</v>
      </c>
      <c r="N98" s="109">
        <f t="shared" si="24"/>
        <v>300</v>
      </c>
      <c r="O98" s="218"/>
      <c r="P98" s="219"/>
      <c r="T98" s="34">
        <f t="shared" si="26"/>
        <v>300</v>
      </c>
      <c r="U98" s="206"/>
      <c r="W98" s="4">
        <v>250</v>
      </c>
    </row>
    <row r="99" spans="1:21" s="84" customFormat="1" ht="14.25" thickBot="1">
      <c r="A99" s="110">
        <v>38</v>
      </c>
      <c r="B99" s="123" t="s">
        <v>80</v>
      </c>
      <c r="C99" s="16"/>
      <c r="D99" s="40"/>
      <c r="E99" s="40"/>
      <c r="F99" s="27"/>
      <c r="G99" s="269">
        <f aca="true" t="shared" si="40" ref="G99:M99">G100+G102+G104</f>
        <v>453209</v>
      </c>
      <c r="H99" s="269">
        <f t="shared" si="40"/>
        <v>0</v>
      </c>
      <c r="I99" s="173">
        <f t="shared" si="40"/>
        <v>0</v>
      </c>
      <c r="J99" s="269">
        <f t="shared" si="40"/>
        <v>450000</v>
      </c>
      <c r="K99" s="269">
        <f t="shared" si="40"/>
        <v>3209</v>
      </c>
      <c r="L99" s="27">
        <f t="shared" si="40"/>
        <v>0</v>
      </c>
      <c r="M99" s="27">
        <f t="shared" si="40"/>
        <v>0</v>
      </c>
      <c r="N99" s="109">
        <f t="shared" si="24"/>
        <v>453209</v>
      </c>
      <c r="O99" s="218">
        <v>21000</v>
      </c>
      <c r="P99" s="223">
        <v>21000</v>
      </c>
      <c r="T99" s="34">
        <f t="shared" si="26"/>
        <v>453209</v>
      </c>
      <c r="U99" s="206">
        <f>G99/G129*100</f>
        <v>2.1625797250533942</v>
      </c>
    </row>
    <row r="100" spans="1:21" s="84" customFormat="1" ht="14.25" thickBot="1">
      <c r="A100" s="124">
        <v>381</v>
      </c>
      <c r="B100" s="125" t="s">
        <v>88</v>
      </c>
      <c r="C100" s="16"/>
      <c r="D100" s="40"/>
      <c r="E100" s="40"/>
      <c r="F100" s="27"/>
      <c r="G100" s="269">
        <f aca="true" t="shared" si="41" ref="G100:M100">G101</f>
        <v>3209</v>
      </c>
      <c r="H100" s="269">
        <f t="shared" si="41"/>
        <v>0</v>
      </c>
      <c r="I100" s="173">
        <f t="shared" si="41"/>
        <v>0</v>
      </c>
      <c r="J100" s="269">
        <f t="shared" si="41"/>
        <v>0</v>
      </c>
      <c r="K100" s="269">
        <f t="shared" si="41"/>
        <v>3209</v>
      </c>
      <c r="L100" s="27">
        <f t="shared" si="41"/>
        <v>0</v>
      </c>
      <c r="M100" s="27">
        <f t="shared" si="41"/>
        <v>0</v>
      </c>
      <c r="N100" s="109">
        <f t="shared" si="24"/>
        <v>3209</v>
      </c>
      <c r="O100" s="218"/>
      <c r="P100" s="223"/>
      <c r="T100" s="34">
        <f t="shared" si="26"/>
        <v>3209</v>
      </c>
      <c r="U100" s="206">
        <f>G100/G129*100</f>
        <v>0.015312401866901014</v>
      </c>
    </row>
    <row r="101" spans="1:21" s="84" customFormat="1" ht="14.25" thickBot="1">
      <c r="A101" s="126">
        <v>3812</v>
      </c>
      <c r="B101" s="127" t="s">
        <v>89</v>
      </c>
      <c r="C101" s="16"/>
      <c r="D101" s="40"/>
      <c r="E101" s="40"/>
      <c r="F101" s="27"/>
      <c r="G101" s="279">
        <v>3209</v>
      </c>
      <c r="H101" s="269"/>
      <c r="I101" s="404">
        <f>G101-H101-J101-K101-L101-M101</f>
        <v>0</v>
      </c>
      <c r="J101" s="269"/>
      <c r="K101" s="265">
        <v>3209</v>
      </c>
      <c r="L101" s="27">
        <v>0</v>
      </c>
      <c r="M101" s="27">
        <v>0</v>
      </c>
      <c r="N101" s="109">
        <f t="shared" si="24"/>
        <v>3209</v>
      </c>
      <c r="O101" s="218"/>
      <c r="P101" s="223"/>
      <c r="T101" s="34">
        <f t="shared" si="26"/>
        <v>3209</v>
      </c>
      <c r="U101" s="210"/>
    </row>
    <row r="102" spans="1:21" s="84" customFormat="1" ht="14.25" thickBot="1">
      <c r="A102" s="124">
        <v>382</v>
      </c>
      <c r="B102" s="125" t="s">
        <v>90</v>
      </c>
      <c r="C102" s="16"/>
      <c r="D102" s="40"/>
      <c r="E102" s="40"/>
      <c r="F102" s="27"/>
      <c r="G102" s="269">
        <f aca="true" t="shared" si="42" ref="G102:M102">G103</f>
        <v>0</v>
      </c>
      <c r="H102" s="269">
        <f t="shared" si="42"/>
        <v>0</v>
      </c>
      <c r="I102" s="173">
        <f t="shared" si="42"/>
        <v>0</v>
      </c>
      <c r="J102" s="269">
        <f t="shared" si="42"/>
        <v>0</v>
      </c>
      <c r="K102" s="269">
        <f t="shared" si="42"/>
        <v>0</v>
      </c>
      <c r="L102" s="27">
        <f t="shared" si="42"/>
        <v>0</v>
      </c>
      <c r="M102" s="27">
        <f t="shared" si="42"/>
        <v>0</v>
      </c>
      <c r="N102" s="109">
        <f t="shared" si="24"/>
        <v>0</v>
      </c>
      <c r="O102" s="218"/>
      <c r="P102" s="223"/>
      <c r="T102" s="34">
        <f t="shared" si="26"/>
        <v>0</v>
      </c>
      <c r="U102" s="210"/>
    </row>
    <row r="103" spans="1:21" s="84" customFormat="1" ht="13.5" customHeight="1" thickBot="1">
      <c r="A103" s="126">
        <v>3821</v>
      </c>
      <c r="B103" s="127" t="s">
        <v>97</v>
      </c>
      <c r="C103" s="16"/>
      <c r="D103" s="40"/>
      <c r="E103" s="40"/>
      <c r="F103" s="27"/>
      <c r="G103" s="269">
        <v>0</v>
      </c>
      <c r="H103" s="269"/>
      <c r="I103" s="404">
        <f>G103-H103-J103-K103-L103-M103</f>
        <v>0</v>
      </c>
      <c r="J103" s="269"/>
      <c r="K103" s="266">
        <v>0</v>
      </c>
      <c r="L103" s="27">
        <v>0</v>
      </c>
      <c r="M103" s="27">
        <v>0</v>
      </c>
      <c r="N103" s="109">
        <f t="shared" si="24"/>
        <v>0</v>
      </c>
      <c r="O103" s="218"/>
      <c r="P103" s="223"/>
      <c r="T103" s="34">
        <f t="shared" si="26"/>
        <v>0</v>
      </c>
      <c r="U103" s="210"/>
    </row>
    <row r="104" spans="1:21" s="84" customFormat="1" ht="14.25" thickBot="1">
      <c r="A104" s="110">
        <v>383</v>
      </c>
      <c r="B104" s="123" t="s">
        <v>81</v>
      </c>
      <c r="C104" s="16">
        <v>0</v>
      </c>
      <c r="D104" s="40">
        <v>0</v>
      </c>
      <c r="E104" s="40">
        <v>0</v>
      </c>
      <c r="F104" s="6">
        <v>0</v>
      </c>
      <c r="G104" s="264">
        <f>G105</f>
        <v>450000</v>
      </c>
      <c r="H104" s="264">
        <f aca="true" t="shared" si="43" ref="H104:M104">H105</f>
        <v>0</v>
      </c>
      <c r="I104" s="174">
        <f t="shared" si="43"/>
        <v>0</v>
      </c>
      <c r="J104" s="264">
        <f t="shared" si="43"/>
        <v>450000</v>
      </c>
      <c r="K104" s="264">
        <f>K105</f>
        <v>0</v>
      </c>
      <c r="L104" s="6">
        <f t="shared" si="43"/>
        <v>0</v>
      </c>
      <c r="M104" s="6">
        <f t="shared" si="43"/>
        <v>0</v>
      </c>
      <c r="N104" s="109">
        <f t="shared" si="24"/>
        <v>450000</v>
      </c>
      <c r="O104" s="218"/>
      <c r="P104" s="223"/>
      <c r="T104" s="34">
        <f t="shared" si="26"/>
        <v>450000</v>
      </c>
      <c r="U104" s="206">
        <f>G104/G129*100</f>
        <v>2.147267323186493</v>
      </c>
    </row>
    <row r="105" spans="1:21" ht="14.25" thickBot="1">
      <c r="A105" s="111">
        <v>3831</v>
      </c>
      <c r="B105" s="112" t="s">
        <v>56</v>
      </c>
      <c r="C105" s="113">
        <v>5000</v>
      </c>
      <c r="D105" s="114">
        <v>0</v>
      </c>
      <c r="E105" s="114">
        <v>0</v>
      </c>
      <c r="F105" s="7">
        <v>0</v>
      </c>
      <c r="G105" s="266">
        <v>450000</v>
      </c>
      <c r="H105" s="280">
        <v>0</v>
      </c>
      <c r="I105" s="175">
        <v>0</v>
      </c>
      <c r="J105" s="280">
        <v>450000</v>
      </c>
      <c r="K105" s="266"/>
      <c r="L105" s="29">
        <v>0</v>
      </c>
      <c r="M105" s="29">
        <v>0</v>
      </c>
      <c r="N105" s="109">
        <f t="shared" si="24"/>
        <v>450000</v>
      </c>
      <c r="O105" s="218"/>
      <c r="P105" s="219"/>
      <c r="T105" s="34">
        <f t="shared" si="26"/>
        <v>450000</v>
      </c>
      <c r="U105" s="206"/>
    </row>
    <row r="106" spans="1:21" ht="24" thickBot="1">
      <c r="A106" s="110">
        <v>4</v>
      </c>
      <c r="B106" s="58" t="s">
        <v>8</v>
      </c>
      <c r="C106" s="16">
        <f>SUM(C109:C128)</f>
        <v>6374559</v>
      </c>
      <c r="D106" s="40" t="e">
        <f>SUM(D109:D128)</f>
        <v>#REF!</v>
      </c>
      <c r="E106" s="40" t="e">
        <f>SUM(E109:E128)</f>
        <v>#REF!</v>
      </c>
      <c r="F106" s="17">
        <f>F107+F111+F126</f>
        <v>9825194</v>
      </c>
      <c r="G106" s="263">
        <f>G107+G111+G126</f>
        <v>1439961</v>
      </c>
      <c r="H106" s="263">
        <f aca="true" t="shared" si="44" ref="H106:M106">H107+H111+H126</f>
        <v>75000</v>
      </c>
      <c r="I106" s="395">
        <f t="shared" si="44"/>
        <v>972313</v>
      </c>
      <c r="J106" s="263">
        <f t="shared" si="44"/>
        <v>181362</v>
      </c>
      <c r="K106" s="263">
        <f t="shared" si="44"/>
        <v>43648</v>
      </c>
      <c r="L106" s="25">
        <f t="shared" si="44"/>
        <v>0</v>
      </c>
      <c r="M106" s="25">
        <f t="shared" si="44"/>
        <v>167638</v>
      </c>
      <c r="N106" s="109">
        <f t="shared" si="24"/>
        <v>1439961</v>
      </c>
      <c r="O106" s="17">
        <f>O107+O111+O126</f>
        <v>448000</v>
      </c>
      <c r="P106" s="17">
        <f>P107+P111+P126</f>
        <v>390362</v>
      </c>
      <c r="T106" s="34">
        <f t="shared" si="26"/>
        <v>1439961</v>
      </c>
      <c r="U106" s="206">
        <f>G106/G129*100</f>
        <v>6.871069337695436</v>
      </c>
    </row>
    <row r="107" spans="1:21" ht="24" thickBot="1">
      <c r="A107" s="110">
        <v>41</v>
      </c>
      <c r="B107" s="58" t="s">
        <v>74</v>
      </c>
      <c r="C107" s="16"/>
      <c r="D107" s="40"/>
      <c r="E107" s="40"/>
      <c r="F107" s="17">
        <f>F109+F110</f>
        <v>42312</v>
      </c>
      <c r="G107" s="263">
        <f>G108</f>
        <v>25000</v>
      </c>
      <c r="H107" s="263">
        <f aca="true" t="shared" si="45" ref="H107:M107">H108</f>
        <v>0</v>
      </c>
      <c r="I107" s="395">
        <f t="shared" si="45"/>
        <v>0</v>
      </c>
      <c r="J107" s="263">
        <f t="shared" si="45"/>
        <v>0</v>
      </c>
      <c r="K107" s="263">
        <f t="shared" si="45"/>
        <v>25000</v>
      </c>
      <c r="L107" s="25">
        <f t="shared" si="45"/>
        <v>0</v>
      </c>
      <c r="M107" s="25">
        <f t="shared" si="45"/>
        <v>0</v>
      </c>
      <c r="N107" s="109">
        <f t="shared" si="24"/>
        <v>25000</v>
      </c>
      <c r="O107" s="218">
        <v>0</v>
      </c>
      <c r="P107" s="219">
        <v>0</v>
      </c>
      <c r="T107" s="34">
        <f t="shared" si="26"/>
        <v>25000</v>
      </c>
      <c r="U107" s="206">
        <f>G107/G129*100</f>
        <v>0.1192926290659163</v>
      </c>
    </row>
    <row r="108" spans="1:21" ht="14.25" thickBot="1">
      <c r="A108" s="110">
        <v>412</v>
      </c>
      <c r="B108" s="58" t="s">
        <v>129</v>
      </c>
      <c r="C108" s="16"/>
      <c r="D108" s="40"/>
      <c r="E108" s="40"/>
      <c r="F108" s="17"/>
      <c r="G108" s="263">
        <f>G109+G110</f>
        <v>25000</v>
      </c>
      <c r="H108" s="263">
        <f aca="true" t="shared" si="46" ref="H108:M108">H109+H110</f>
        <v>0</v>
      </c>
      <c r="I108" s="395">
        <f t="shared" si="46"/>
        <v>0</v>
      </c>
      <c r="J108" s="263">
        <f t="shared" si="46"/>
        <v>0</v>
      </c>
      <c r="K108" s="263">
        <f t="shared" si="46"/>
        <v>25000</v>
      </c>
      <c r="L108" s="25">
        <f t="shared" si="46"/>
        <v>0</v>
      </c>
      <c r="M108" s="25">
        <f t="shared" si="46"/>
        <v>0</v>
      </c>
      <c r="N108" s="109">
        <f t="shared" si="24"/>
        <v>25000</v>
      </c>
      <c r="O108" s="218"/>
      <c r="P108" s="219"/>
      <c r="T108" s="34">
        <f t="shared" si="26"/>
        <v>25000</v>
      </c>
      <c r="U108" s="206">
        <f>G108/G129*100</f>
        <v>0.1192926290659163</v>
      </c>
    </row>
    <row r="109" spans="1:21" ht="14.25" thickBot="1">
      <c r="A109" s="111">
        <v>4123</v>
      </c>
      <c r="B109" s="50" t="s">
        <v>51</v>
      </c>
      <c r="C109" s="113">
        <v>7200</v>
      </c>
      <c r="D109" s="114" t="e">
        <f>#REF!-C109</f>
        <v>#REF!</v>
      </c>
      <c r="E109" s="114">
        <v>0</v>
      </c>
      <c r="F109" s="33">
        <v>10312</v>
      </c>
      <c r="G109" s="273">
        <v>25000</v>
      </c>
      <c r="H109" s="266">
        <v>0</v>
      </c>
      <c r="I109" s="404">
        <f>G109-H109-J109-K109-L109-M109</f>
        <v>0</v>
      </c>
      <c r="J109" s="266">
        <v>0</v>
      </c>
      <c r="K109" s="266">
        <v>25000</v>
      </c>
      <c r="L109" s="7">
        <v>0</v>
      </c>
      <c r="M109" s="7">
        <v>0</v>
      </c>
      <c r="N109" s="109">
        <f t="shared" si="24"/>
        <v>25000</v>
      </c>
      <c r="O109" s="218"/>
      <c r="P109" s="219"/>
      <c r="T109" s="34">
        <f t="shared" si="26"/>
        <v>25000</v>
      </c>
      <c r="U109" s="206"/>
    </row>
    <row r="110" spans="1:21" ht="15.75" customHeight="1" thickBot="1">
      <c r="A110" s="111">
        <v>4124</v>
      </c>
      <c r="B110" s="50" t="s">
        <v>87</v>
      </c>
      <c r="C110" s="113"/>
      <c r="D110" s="114"/>
      <c r="E110" s="114"/>
      <c r="F110" s="33">
        <v>32000</v>
      </c>
      <c r="G110" s="280">
        <v>0</v>
      </c>
      <c r="H110" s="266">
        <v>0</v>
      </c>
      <c r="I110" s="404">
        <f>G110-H110-J110-K110-L110-M110</f>
        <v>0</v>
      </c>
      <c r="J110" s="266">
        <v>0</v>
      </c>
      <c r="K110" s="266"/>
      <c r="L110" s="7">
        <v>0</v>
      </c>
      <c r="M110" s="7">
        <v>0</v>
      </c>
      <c r="N110" s="109">
        <f t="shared" si="24"/>
        <v>0</v>
      </c>
      <c r="O110" s="218"/>
      <c r="P110" s="219"/>
      <c r="T110" s="34">
        <f t="shared" si="26"/>
        <v>0</v>
      </c>
      <c r="U110" s="206"/>
    </row>
    <row r="111" spans="1:21" ht="24" thickBot="1">
      <c r="A111" s="110">
        <v>42</v>
      </c>
      <c r="B111" s="58" t="s">
        <v>96</v>
      </c>
      <c r="C111" s="113"/>
      <c r="D111" s="114"/>
      <c r="E111" s="114"/>
      <c r="F111" s="27">
        <f aca="true" t="shared" si="47" ref="F111:M111">F112+F115+F122+F124</f>
        <v>9758882</v>
      </c>
      <c r="G111" s="269">
        <f t="shared" si="47"/>
        <v>1414961</v>
      </c>
      <c r="H111" s="269">
        <f t="shared" si="47"/>
        <v>75000</v>
      </c>
      <c r="I111" s="173">
        <f t="shared" si="47"/>
        <v>972313</v>
      </c>
      <c r="J111" s="269">
        <f t="shared" si="47"/>
        <v>181362</v>
      </c>
      <c r="K111" s="269">
        <f t="shared" si="47"/>
        <v>18648</v>
      </c>
      <c r="L111" s="27">
        <f t="shared" si="47"/>
        <v>0</v>
      </c>
      <c r="M111" s="27">
        <f t="shared" si="47"/>
        <v>167638</v>
      </c>
      <c r="N111" s="109">
        <f t="shared" si="24"/>
        <v>1414961</v>
      </c>
      <c r="O111" s="218">
        <v>448000</v>
      </c>
      <c r="P111" s="219">
        <v>390362</v>
      </c>
      <c r="T111" s="34">
        <f t="shared" si="26"/>
        <v>1414961</v>
      </c>
      <c r="U111" s="206">
        <f>G111/G129*100</f>
        <v>6.751776708629518</v>
      </c>
    </row>
    <row r="112" spans="1:21" ht="14.25" thickBot="1">
      <c r="A112" s="110">
        <v>421</v>
      </c>
      <c r="B112" s="58" t="s">
        <v>78</v>
      </c>
      <c r="C112" s="113"/>
      <c r="D112" s="114"/>
      <c r="E112" s="114"/>
      <c r="F112" s="27">
        <f>F113+F114</f>
        <v>8890687</v>
      </c>
      <c r="G112" s="269">
        <f>G113+G114</f>
        <v>469576</v>
      </c>
      <c r="H112" s="269">
        <f>H113+H114</f>
        <v>0</v>
      </c>
      <c r="I112" s="173">
        <f>I113+I114</f>
        <v>469576</v>
      </c>
      <c r="J112" s="269">
        <f>J113+J114</f>
        <v>0</v>
      </c>
      <c r="K112" s="269"/>
      <c r="L112" s="27">
        <f>L113+L114</f>
        <v>0</v>
      </c>
      <c r="M112" s="27">
        <f>M113+M114</f>
        <v>0</v>
      </c>
      <c r="N112" s="109">
        <f t="shared" si="24"/>
        <v>469576</v>
      </c>
      <c r="O112" s="218"/>
      <c r="P112" s="219"/>
      <c r="T112" s="34">
        <f t="shared" si="26"/>
        <v>469576</v>
      </c>
      <c r="U112" s="206">
        <f>G112/G129*100</f>
        <v>2.240678223450268</v>
      </c>
    </row>
    <row r="113" spans="1:23" ht="14.25" thickBot="1">
      <c r="A113" s="111">
        <v>4211</v>
      </c>
      <c r="B113" s="50" t="s">
        <v>52</v>
      </c>
      <c r="C113" s="113">
        <v>5785000</v>
      </c>
      <c r="D113" s="114">
        <v>0</v>
      </c>
      <c r="E113" s="114" t="e">
        <f>C113-#REF!</f>
        <v>#REF!</v>
      </c>
      <c r="F113" s="33">
        <v>8140687</v>
      </c>
      <c r="G113" s="273">
        <v>469576</v>
      </c>
      <c r="H113" s="266">
        <v>0</v>
      </c>
      <c r="I113" s="404">
        <f>G113-H113-J113-K113-L113-M113</f>
        <v>469576</v>
      </c>
      <c r="J113" s="266">
        <v>0</v>
      </c>
      <c r="K113" s="266"/>
      <c r="L113" s="7">
        <v>0</v>
      </c>
      <c r="M113" s="7">
        <v>0</v>
      </c>
      <c r="N113" s="109">
        <f t="shared" si="24"/>
        <v>469576</v>
      </c>
      <c r="O113" s="223"/>
      <c r="P113" s="219"/>
      <c r="T113" s="34">
        <f t="shared" si="26"/>
        <v>469576</v>
      </c>
      <c r="U113" s="206"/>
      <c r="W113" s="4">
        <v>469576</v>
      </c>
    </row>
    <row r="114" spans="1:21" ht="14.25" thickBot="1">
      <c r="A114" s="111">
        <v>4213</v>
      </c>
      <c r="B114" s="50" t="s">
        <v>64</v>
      </c>
      <c r="C114" s="113"/>
      <c r="D114" s="114"/>
      <c r="E114" s="114"/>
      <c r="F114" s="33">
        <v>750000</v>
      </c>
      <c r="G114" s="266">
        <v>0</v>
      </c>
      <c r="H114" s="266">
        <v>0</v>
      </c>
      <c r="I114" s="404">
        <f>G114-H114-J114-K114-L114-M114</f>
        <v>0</v>
      </c>
      <c r="J114" s="266">
        <v>0</v>
      </c>
      <c r="K114" s="266"/>
      <c r="L114" s="7">
        <v>0</v>
      </c>
      <c r="M114" s="7">
        <v>0</v>
      </c>
      <c r="N114" s="109">
        <f t="shared" si="24"/>
        <v>0</v>
      </c>
      <c r="O114" s="218"/>
      <c r="P114" s="219"/>
      <c r="T114" s="34">
        <f t="shared" si="26"/>
        <v>0</v>
      </c>
      <c r="U114" s="206"/>
    </row>
    <row r="115" spans="1:21" s="84" customFormat="1" ht="14.25" thickBot="1">
      <c r="A115" s="110">
        <v>422</v>
      </c>
      <c r="B115" s="69" t="s">
        <v>84</v>
      </c>
      <c r="C115" s="16"/>
      <c r="D115" s="40"/>
      <c r="E115" s="40"/>
      <c r="F115" s="27">
        <f aca="true" t="shared" si="48" ref="F115:M115">SUM(F116:F121)</f>
        <v>622945</v>
      </c>
      <c r="G115" s="269">
        <f t="shared" si="48"/>
        <v>739135</v>
      </c>
      <c r="H115" s="269">
        <f t="shared" si="48"/>
        <v>75000</v>
      </c>
      <c r="I115" s="173">
        <f t="shared" si="48"/>
        <v>352737</v>
      </c>
      <c r="J115" s="269">
        <f t="shared" si="48"/>
        <v>125112</v>
      </c>
      <c r="K115" s="269">
        <f t="shared" si="48"/>
        <v>18648</v>
      </c>
      <c r="L115" s="27">
        <f t="shared" si="48"/>
        <v>0</v>
      </c>
      <c r="M115" s="27">
        <f t="shared" si="48"/>
        <v>167638</v>
      </c>
      <c r="N115" s="109">
        <f t="shared" si="24"/>
        <v>739135</v>
      </c>
      <c r="O115" s="223"/>
      <c r="P115" s="223"/>
      <c r="T115" s="34">
        <f t="shared" si="26"/>
        <v>739135</v>
      </c>
      <c r="U115" s="206">
        <f>G115/G129*100</f>
        <v>3.5269342953854412</v>
      </c>
    </row>
    <row r="116" spans="1:21" ht="14.25" thickBot="1">
      <c r="A116" s="111">
        <v>4221</v>
      </c>
      <c r="B116" s="112" t="s">
        <v>43</v>
      </c>
      <c r="C116" s="113">
        <v>289267</v>
      </c>
      <c r="D116" s="114" t="e">
        <f>#REF!-C116</f>
        <v>#REF!</v>
      </c>
      <c r="E116" s="114">
        <v>0</v>
      </c>
      <c r="F116" s="33">
        <v>267995</v>
      </c>
      <c r="G116" s="398">
        <v>75010</v>
      </c>
      <c r="H116" s="266">
        <v>0</v>
      </c>
      <c r="I116" s="404">
        <f aca="true" t="shared" si="49" ref="I116:I125">G116-H116-J116-K116-L116-M116</f>
        <v>10000</v>
      </c>
      <c r="J116" s="266">
        <v>46362</v>
      </c>
      <c r="K116" s="266">
        <v>18648</v>
      </c>
      <c r="L116" s="7"/>
      <c r="M116" s="7">
        <v>0</v>
      </c>
      <c r="N116" s="109">
        <f t="shared" si="24"/>
        <v>75010</v>
      </c>
      <c r="O116" s="218"/>
      <c r="P116" s="219"/>
      <c r="T116" s="34">
        <f t="shared" si="26"/>
        <v>75010</v>
      </c>
      <c r="U116" s="206"/>
    </row>
    <row r="117" spans="1:21" ht="14.25" thickBot="1">
      <c r="A117" s="111">
        <v>4222</v>
      </c>
      <c r="B117" s="112" t="s">
        <v>44</v>
      </c>
      <c r="C117" s="113">
        <v>677</v>
      </c>
      <c r="D117" s="114" t="e">
        <f>#REF!-C117</f>
        <v>#REF!</v>
      </c>
      <c r="E117" s="114">
        <v>0</v>
      </c>
      <c r="F117" s="7">
        <v>0</v>
      </c>
      <c r="G117" s="270">
        <v>0</v>
      </c>
      <c r="H117" s="266">
        <v>0</v>
      </c>
      <c r="I117" s="404">
        <f t="shared" si="49"/>
        <v>0</v>
      </c>
      <c r="J117" s="266">
        <v>0</v>
      </c>
      <c r="K117" s="266"/>
      <c r="L117" s="7"/>
      <c r="M117" s="7"/>
      <c r="N117" s="109">
        <f t="shared" si="24"/>
        <v>0</v>
      </c>
      <c r="O117" s="218"/>
      <c r="P117" s="219"/>
      <c r="T117" s="34">
        <f t="shared" si="26"/>
        <v>0</v>
      </c>
      <c r="U117" s="206"/>
    </row>
    <row r="118" spans="1:21" ht="14.25" thickBot="1">
      <c r="A118" s="111">
        <v>4223</v>
      </c>
      <c r="B118" s="112" t="s">
        <v>45</v>
      </c>
      <c r="C118" s="113">
        <v>110000</v>
      </c>
      <c r="D118" s="114">
        <v>0</v>
      </c>
      <c r="E118" s="114" t="e">
        <f>C118-#REF!</f>
        <v>#REF!</v>
      </c>
      <c r="F118" s="33">
        <v>158125</v>
      </c>
      <c r="G118" s="266">
        <v>81750</v>
      </c>
      <c r="H118" s="266">
        <v>0</v>
      </c>
      <c r="I118" s="404">
        <f t="shared" si="49"/>
        <v>3000</v>
      </c>
      <c r="J118" s="266">
        <v>78750</v>
      </c>
      <c r="K118" s="266"/>
      <c r="L118" s="7"/>
      <c r="M118" s="7"/>
      <c r="N118" s="109">
        <f aca="true" t="shared" si="50" ref="N118:N130">SUM(H118:M118)</f>
        <v>81750</v>
      </c>
      <c r="O118" s="218"/>
      <c r="P118" s="219"/>
      <c r="T118" s="34">
        <f t="shared" si="26"/>
        <v>81750</v>
      </c>
      <c r="U118" s="206"/>
    </row>
    <row r="119" spans="1:21" ht="14.25" thickBot="1">
      <c r="A119" s="111">
        <v>4224</v>
      </c>
      <c r="B119" s="112" t="s">
        <v>46</v>
      </c>
      <c r="C119" s="113">
        <v>158061</v>
      </c>
      <c r="D119" s="114">
        <v>20172</v>
      </c>
      <c r="E119" s="114">
        <v>0</v>
      </c>
      <c r="F119" s="33">
        <v>108950</v>
      </c>
      <c r="G119" s="408">
        <v>582375</v>
      </c>
      <c r="H119" s="265">
        <v>75000</v>
      </c>
      <c r="I119" s="404">
        <f t="shared" si="49"/>
        <v>339737</v>
      </c>
      <c r="J119" s="266">
        <v>0</v>
      </c>
      <c r="K119" s="266">
        <v>0</v>
      </c>
      <c r="L119" s="7"/>
      <c r="M119" s="7">
        <v>167638</v>
      </c>
      <c r="N119" s="109">
        <f t="shared" si="50"/>
        <v>582375</v>
      </c>
      <c r="O119" s="218"/>
      <c r="P119" s="219"/>
      <c r="T119" s="34">
        <f t="shared" si="26"/>
        <v>582375</v>
      </c>
      <c r="U119" s="206"/>
    </row>
    <row r="120" spans="1:21" ht="14.25" thickBot="1">
      <c r="A120" s="111">
        <v>4225</v>
      </c>
      <c r="B120" s="112" t="s">
        <v>47</v>
      </c>
      <c r="C120" s="113">
        <v>24354</v>
      </c>
      <c r="D120" s="114">
        <v>2030</v>
      </c>
      <c r="E120" s="114">
        <v>0</v>
      </c>
      <c r="F120" s="33">
        <v>59125</v>
      </c>
      <c r="G120" s="265">
        <v>0</v>
      </c>
      <c r="H120" s="266">
        <v>0</v>
      </c>
      <c r="I120" s="404">
        <f t="shared" si="49"/>
        <v>0</v>
      </c>
      <c r="J120" s="266">
        <v>0</v>
      </c>
      <c r="K120" s="266"/>
      <c r="L120" s="7"/>
      <c r="M120" s="7">
        <v>0</v>
      </c>
      <c r="N120" s="109">
        <f t="shared" si="50"/>
        <v>0</v>
      </c>
      <c r="O120" s="218"/>
      <c r="P120" s="219"/>
      <c r="T120" s="34">
        <f t="shared" si="26"/>
        <v>0</v>
      </c>
      <c r="U120" s="206"/>
    </row>
    <row r="121" spans="1:21" ht="14.25" thickBot="1">
      <c r="A121" s="111">
        <v>4227</v>
      </c>
      <c r="B121" s="112" t="s">
        <v>48</v>
      </c>
      <c r="C121" s="113">
        <v>0</v>
      </c>
      <c r="D121" s="114">
        <v>0</v>
      </c>
      <c r="E121" s="114" t="e">
        <f>C121-#REF!</f>
        <v>#REF!</v>
      </c>
      <c r="F121" s="7">
        <v>28750</v>
      </c>
      <c r="G121" s="265">
        <v>0</v>
      </c>
      <c r="H121" s="266">
        <v>0</v>
      </c>
      <c r="I121" s="404">
        <f t="shared" si="49"/>
        <v>0</v>
      </c>
      <c r="J121" s="266">
        <v>0</v>
      </c>
      <c r="K121" s="266"/>
      <c r="L121" s="7">
        <v>0</v>
      </c>
      <c r="M121" s="7">
        <v>0</v>
      </c>
      <c r="N121" s="109">
        <f t="shared" si="50"/>
        <v>0</v>
      </c>
      <c r="O121" s="218"/>
      <c r="P121" s="219"/>
      <c r="T121" s="34">
        <f aca="true" t="shared" si="51" ref="T121:T130">SUM(H121:M121)</f>
        <v>0</v>
      </c>
      <c r="U121" s="206"/>
    </row>
    <row r="122" spans="1:21" s="84" customFormat="1" ht="14.25" thickBot="1">
      <c r="A122" s="110">
        <v>423</v>
      </c>
      <c r="B122" s="123" t="s">
        <v>49</v>
      </c>
      <c r="C122" s="16"/>
      <c r="D122" s="40"/>
      <c r="E122" s="40"/>
      <c r="F122" s="6">
        <f aca="true" t="shared" si="52" ref="F122:M122">F123</f>
        <v>137500</v>
      </c>
      <c r="G122" s="264">
        <f t="shared" si="52"/>
        <v>150000</v>
      </c>
      <c r="H122" s="264">
        <f t="shared" si="52"/>
        <v>0</v>
      </c>
      <c r="I122" s="174">
        <f t="shared" si="52"/>
        <v>150000</v>
      </c>
      <c r="J122" s="264">
        <f t="shared" si="52"/>
        <v>0</v>
      </c>
      <c r="K122" s="264">
        <f t="shared" si="52"/>
        <v>0</v>
      </c>
      <c r="L122" s="6">
        <f t="shared" si="52"/>
        <v>0</v>
      </c>
      <c r="M122" s="6">
        <f t="shared" si="52"/>
        <v>0</v>
      </c>
      <c r="N122" s="109">
        <f t="shared" si="50"/>
        <v>150000</v>
      </c>
      <c r="O122" s="218"/>
      <c r="P122" s="223"/>
      <c r="T122" s="34">
        <f t="shared" si="51"/>
        <v>150000</v>
      </c>
      <c r="U122" s="210"/>
    </row>
    <row r="123" spans="1:21" ht="14.25" thickBot="1">
      <c r="A123" s="111">
        <v>4231</v>
      </c>
      <c r="B123" s="112" t="s">
        <v>85</v>
      </c>
      <c r="C123" s="113">
        <v>0</v>
      </c>
      <c r="D123" s="114">
        <v>0</v>
      </c>
      <c r="E123" s="114" t="e">
        <f>C123-#REF!</f>
        <v>#REF!</v>
      </c>
      <c r="F123" s="33">
        <v>137500</v>
      </c>
      <c r="G123" s="294">
        <v>150000</v>
      </c>
      <c r="H123" s="266">
        <v>0</v>
      </c>
      <c r="I123" s="404">
        <f t="shared" si="49"/>
        <v>150000</v>
      </c>
      <c r="J123" s="266">
        <v>0</v>
      </c>
      <c r="K123" s="266"/>
      <c r="L123" s="7">
        <v>0</v>
      </c>
      <c r="M123" s="33">
        <v>0</v>
      </c>
      <c r="N123" s="109">
        <f t="shared" si="50"/>
        <v>150000</v>
      </c>
      <c r="O123" s="218"/>
      <c r="P123" s="219"/>
      <c r="T123" s="34">
        <f t="shared" si="51"/>
        <v>150000</v>
      </c>
      <c r="U123" s="206"/>
    </row>
    <row r="124" spans="1:21" s="84" customFormat="1" ht="14.25" thickBot="1">
      <c r="A124" s="110">
        <v>426</v>
      </c>
      <c r="B124" s="123" t="s">
        <v>86</v>
      </c>
      <c r="C124" s="16"/>
      <c r="D124" s="40"/>
      <c r="E124" s="40"/>
      <c r="F124" s="27">
        <f aca="true" t="shared" si="53" ref="F124:M124">F125</f>
        <v>107750</v>
      </c>
      <c r="G124" s="269">
        <f t="shared" si="53"/>
        <v>56250</v>
      </c>
      <c r="H124" s="269">
        <f t="shared" si="53"/>
        <v>0</v>
      </c>
      <c r="I124" s="173">
        <f t="shared" si="53"/>
        <v>0</v>
      </c>
      <c r="J124" s="269">
        <f t="shared" si="53"/>
        <v>56250</v>
      </c>
      <c r="K124" s="269">
        <f t="shared" si="53"/>
        <v>0</v>
      </c>
      <c r="L124" s="27">
        <f t="shared" si="53"/>
        <v>0</v>
      </c>
      <c r="M124" s="27">
        <f t="shared" si="53"/>
        <v>0</v>
      </c>
      <c r="N124" s="109">
        <f t="shared" si="50"/>
        <v>56250</v>
      </c>
      <c r="O124" s="218"/>
      <c r="P124" s="223"/>
      <c r="T124" s="34">
        <f t="shared" si="51"/>
        <v>56250</v>
      </c>
      <c r="U124" s="206">
        <f>G124/G129*100</f>
        <v>0.2684084153983116</v>
      </c>
    </row>
    <row r="125" spans="1:21" ht="14.25" thickBot="1">
      <c r="A125" s="111">
        <v>4262</v>
      </c>
      <c r="B125" s="128" t="s">
        <v>42</v>
      </c>
      <c r="C125" s="113">
        <v>0</v>
      </c>
      <c r="D125" s="114">
        <v>75768</v>
      </c>
      <c r="E125" s="114">
        <v>0</v>
      </c>
      <c r="F125" s="33">
        <v>107750</v>
      </c>
      <c r="G125" s="273">
        <v>56250</v>
      </c>
      <c r="H125" s="266">
        <v>0</v>
      </c>
      <c r="I125" s="404">
        <f t="shared" si="49"/>
        <v>0</v>
      </c>
      <c r="J125" s="266">
        <v>56250</v>
      </c>
      <c r="K125" s="266">
        <v>0</v>
      </c>
      <c r="L125" s="7">
        <v>0</v>
      </c>
      <c r="M125" s="7">
        <v>0</v>
      </c>
      <c r="N125" s="109">
        <f t="shared" si="50"/>
        <v>56250</v>
      </c>
      <c r="O125" s="218"/>
      <c r="P125" s="219"/>
      <c r="T125" s="34">
        <f t="shared" si="51"/>
        <v>56250</v>
      </c>
      <c r="U125" s="206"/>
    </row>
    <row r="126" spans="1:21" ht="24" thickBot="1">
      <c r="A126" s="110">
        <v>45</v>
      </c>
      <c r="B126" s="58" t="s">
        <v>75</v>
      </c>
      <c r="C126" s="113"/>
      <c r="D126" s="114"/>
      <c r="E126" s="114"/>
      <c r="F126" s="27">
        <f>F128</f>
        <v>24000</v>
      </c>
      <c r="G126" s="269">
        <f>G127</f>
        <v>0</v>
      </c>
      <c r="H126" s="269">
        <f aca="true" t="shared" si="54" ref="H126:M127">H127</f>
        <v>0</v>
      </c>
      <c r="I126" s="173">
        <f t="shared" si="54"/>
        <v>0</v>
      </c>
      <c r="J126" s="269">
        <f t="shared" si="54"/>
        <v>0</v>
      </c>
      <c r="K126" s="269">
        <f t="shared" si="54"/>
        <v>0</v>
      </c>
      <c r="L126" s="27">
        <f t="shared" si="54"/>
        <v>0</v>
      </c>
      <c r="M126" s="27">
        <f t="shared" si="54"/>
        <v>0</v>
      </c>
      <c r="N126" s="109">
        <f t="shared" si="50"/>
        <v>0</v>
      </c>
      <c r="O126" s="218"/>
      <c r="P126" s="219"/>
      <c r="T126" s="34">
        <f t="shared" si="51"/>
        <v>0</v>
      </c>
      <c r="U126" s="206"/>
    </row>
    <row r="127" spans="1:21" ht="14.25" thickBot="1">
      <c r="A127" s="110">
        <v>453</v>
      </c>
      <c r="B127" s="112" t="s">
        <v>99</v>
      </c>
      <c r="C127" s="113"/>
      <c r="D127" s="114"/>
      <c r="E127" s="114"/>
      <c r="F127" s="27"/>
      <c r="G127" s="269">
        <f>G128</f>
        <v>0</v>
      </c>
      <c r="H127" s="269">
        <f t="shared" si="54"/>
        <v>0</v>
      </c>
      <c r="I127" s="173">
        <f t="shared" si="54"/>
        <v>0</v>
      </c>
      <c r="J127" s="269">
        <f t="shared" si="54"/>
        <v>0</v>
      </c>
      <c r="K127" s="269">
        <f t="shared" si="54"/>
        <v>0</v>
      </c>
      <c r="L127" s="27">
        <f t="shared" si="54"/>
        <v>0</v>
      </c>
      <c r="M127" s="27">
        <f t="shared" si="54"/>
        <v>0</v>
      </c>
      <c r="N127" s="109">
        <f t="shared" si="50"/>
        <v>0</v>
      </c>
      <c r="O127" s="218"/>
      <c r="P127" s="219"/>
      <c r="T127" s="34">
        <f t="shared" si="51"/>
        <v>0</v>
      </c>
      <c r="U127" s="206"/>
    </row>
    <row r="128" spans="1:21" ht="14.25" thickBot="1">
      <c r="A128" s="111">
        <v>4531</v>
      </c>
      <c r="B128" s="112" t="s">
        <v>99</v>
      </c>
      <c r="C128" s="113">
        <v>0</v>
      </c>
      <c r="D128" s="114">
        <v>0</v>
      </c>
      <c r="E128" s="114" t="e">
        <f>C128-#REF!</f>
        <v>#REF!</v>
      </c>
      <c r="F128" s="7">
        <v>24000</v>
      </c>
      <c r="G128" s="271">
        <v>0</v>
      </c>
      <c r="H128" s="266">
        <v>0</v>
      </c>
      <c r="I128" s="404">
        <f>G128-H128-J128-K128-L128-M128</f>
        <v>0</v>
      </c>
      <c r="J128" s="266">
        <v>0</v>
      </c>
      <c r="K128" s="266"/>
      <c r="L128" s="7">
        <v>0</v>
      </c>
      <c r="M128" s="7">
        <v>0</v>
      </c>
      <c r="N128" s="109">
        <f t="shared" si="50"/>
        <v>0</v>
      </c>
      <c r="O128" s="218"/>
      <c r="P128" s="219"/>
      <c r="T128" s="34">
        <f t="shared" si="51"/>
        <v>0</v>
      </c>
      <c r="U128" s="206"/>
    </row>
    <row r="129" spans="1:25" ht="14.25" thickBot="1">
      <c r="A129" s="110" t="s">
        <v>76</v>
      </c>
      <c r="B129" s="96" t="s">
        <v>70</v>
      </c>
      <c r="C129" s="16">
        <f>C54+C62+C65+C69+C76+C88+C95+C106</f>
        <v>18893134</v>
      </c>
      <c r="D129" s="40" t="e">
        <f>D54+D62+D65+D69+D76+D88+D95+D106</f>
        <v>#REF!</v>
      </c>
      <c r="E129" s="40" t="e">
        <f>E54+E62+E65+E69+E76+E88+E95+E106</f>
        <v>#REF!</v>
      </c>
      <c r="F129" s="17">
        <f>F53+F106</f>
        <v>24201352</v>
      </c>
      <c r="G129" s="263">
        <f>G53+G106</f>
        <v>20956869</v>
      </c>
      <c r="H129" s="263">
        <f aca="true" t="shared" si="55" ref="H129:M129">H53+H106</f>
        <v>229439</v>
      </c>
      <c r="I129" s="395">
        <f t="shared" si="55"/>
        <v>6565616</v>
      </c>
      <c r="J129" s="263">
        <f t="shared" si="55"/>
        <v>13088419</v>
      </c>
      <c r="K129" s="263">
        <f t="shared" si="55"/>
        <v>905757</v>
      </c>
      <c r="L129" s="25">
        <f t="shared" si="55"/>
        <v>0</v>
      </c>
      <c r="M129" s="25">
        <f t="shared" si="55"/>
        <v>167638</v>
      </c>
      <c r="N129" s="109">
        <f t="shared" si="50"/>
        <v>20956869</v>
      </c>
      <c r="O129" s="17">
        <f>O53+O106</f>
        <v>17813656</v>
      </c>
      <c r="P129" s="17">
        <f>P53+P106</f>
        <v>16955456</v>
      </c>
      <c r="T129" s="34">
        <f t="shared" si="51"/>
        <v>20956869</v>
      </c>
      <c r="U129" s="206">
        <v>100</v>
      </c>
      <c r="W129" s="263">
        <f>SUM(W56:W128)</f>
        <v>8295982</v>
      </c>
      <c r="Y129" s="263">
        <f>SUM(Y56:Y128)</f>
        <v>0</v>
      </c>
    </row>
    <row r="130" spans="1:21" ht="14.25" thickBot="1">
      <c r="A130" s="110"/>
      <c r="B130" s="50"/>
      <c r="C130" s="113"/>
      <c r="D130" s="114"/>
      <c r="E130" s="114"/>
      <c r="F130" s="7"/>
      <c r="G130" s="271"/>
      <c r="H130" s="266"/>
      <c r="I130" s="172"/>
      <c r="J130" s="266">
        <v>0</v>
      </c>
      <c r="K130" s="266"/>
      <c r="L130" s="7"/>
      <c r="M130" s="7"/>
      <c r="N130" s="109">
        <f t="shared" si="50"/>
        <v>0</v>
      </c>
      <c r="O130" s="218"/>
      <c r="P130" s="219"/>
      <c r="T130" s="34">
        <f t="shared" si="51"/>
        <v>0</v>
      </c>
      <c r="U130" s="206"/>
    </row>
    <row r="131" spans="2:16" ht="13.5">
      <c r="B131" s="129"/>
      <c r="C131" s="1"/>
      <c r="D131" s="130"/>
      <c r="E131" s="131"/>
      <c r="F131" s="9"/>
      <c r="G131" s="231">
        <f>SUM(G48-G129-G130)</f>
        <v>0</v>
      </c>
      <c r="H131" s="231">
        <f aca="true" t="shared" si="56" ref="H131:M131">SUM(H48-H129)</f>
        <v>0</v>
      </c>
      <c r="I131" s="406">
        <f t="shared" si="56"/>
        <v>0</v>
      </c>
      <c r="J131" s="231">
        <f>SUM(J48-J129-J130)</f>
        <v>0</v>
      </c>
      <c r="K131" s="231">
        <f t="shared" si="56"/>
        <v>0</v>
      </c>
      <c r="L131" s="9">
        <f t="shared" si="56"/>
        <v>0</v>
      </c>
      <c r="M131" s="9">
        <f t="shared" si="56"/>
        <v>0</v>
      </c>
      <c r="N131" s="109">
        <f>G131-K131</f>
        <v>0</v>
      </c>
      <c r="O131" s="9">
        <f>SUM(O48-O129-O130)</f>
        <v>0</v>
      </c>
      <c r="P131" s="9">
        <f>SUM(P48-P129-P130)</f>
        <v>0</v>
      </c>
    </row>
    <row r="132" spans="1:21" ht="13.5">
      <c r="A132" s="130"/>
      <c r="B132" s="129"/>
      <c r="C132" s="3"/>
      <c r="D132" s="2"/>
      <c r="E132" s="2"/>
      <c r="F132" s="3"/>
      <c r="G132" s="229"/>
      <c r="K132" s="231"/>
      <c r="L132" s="1"/>
      <c r="M132" s="1"/>
      <c r="O132" s="34"/>
      <c r="P132" s="34"/>
      <c r="U132" s="4"/>
    </row>
    <row r="133" spans="1:21" ht="13.5" hidden="1">
      <c r="A133" s="130"/>
      <c r="B133" s="35"/>
      <c r="C133" s="3"/>
      <c r="D133" s="2"/>
      <c r="E133" s="2"/>
      <c r="F133" s="3"/>
      <c r="G133" s="229">
        <f>N129+K129</f>
        <v>21862626</v>
      </c>
      <c r="K133" s="231"/>
      <c r="L133" s="1"/>
      <c r="M133" s="1"/>
      <c r="O133" s="34"/>
      <c r="P133" s="34">
        <v>1773791.83</v>
      </c>
      <c r="U133" s="4"/>
    </row>
    <row r="134" spans="1:21" ht="13.5" hidden="1">
      <c r="A134" s="130"/>
      <c r="B134" s="133"/>
      <c r="C134" s="3"/>
      <c r="D134" s="2"/>
      <c r="E134" s="2"/>
      <c r="F134" s="3"/>
      <c r="G134" s="229"/>
      <c r="K134" s="231"/>
      <c r="L134" s="1"/>
      <c r="M134" s="1"/>
      <c r="O134" s="34"/>
      <c r="P134" s="34"/>
      <c r="U134" s="4"/>
    </row>
    <row r="135" spans="1:21" ht="13.5" hidden="1">
      <c r="A135" s="130"/>
      <c r="B135" s="134"/>
      <c r="C135" s="135"/>
      <c r="D135" s="136"/>
      <c r="E135" s="136"/>
      <c r="F135" s="3"/>
      <c r="G135" s="229"/>
      <c r="O135" s="34"/>
      <c r="P135" s="34">
        <v>1208912</v>
      </c>
      <c r="Q135" s="1" t="s">
        <v>141</v>
      </c>
      <c r="U135" s="4"/>
    </row>
    <row r="136" spans="1:21" ht="13.5">
      <c r="A136" s="130"/>
      <c r="B136" s="134"/>
      <c r="C136" s="135"/>
      <c r="D136" s="136"/>
      <c r="E136" s="136"/>
      <c r="F136" s="3"/>
      <c r="G136" s="229"/>
      <c r="U136" s="4"/>
    </row>
    <row r="137" spans="1:21" ht="13.5">
      <c r="A137" s="130"/>
      <c r="B137" s="134"/>
      <c r="C137" s="135"/>
      <c r="D137" s="136"/>
      <c r="E137" s="136"/>
      <c r="F137" s="3"/>
      <c r="G137" s="229"/>
      <c r="U137" s="4"/>
    </row>
    <row r="138" spans="1:21" ht="13.5">
      <c r="A138" s="130"/>
      <c r="B138" s="134"/>
      <c r="C138" s="135"/>
      <c r="D138" s="136"/>
      <c r="E138" s="136"/>
      <c r="F138" s="3"/>
      <c r="G138" s="229"/>
      <c r="U138" s="4"/>
    </row>
    <row r="139" spans="1:21" ht="13.5">
      <c r="A139" s="130"/>
      <c r="B139" s="134"/>
      <c r="C139" s="135"/>
      <c r="D139" s="136"/>
      <c r="E139" s="136"/>
      <c r="F139" s="3"/>
      <c r="G139" s="229"/>
      <c r="U139" s="4"/>
    </row>
    <row r="140" spans="1:21" ht="13.5">
      <c r="A140" s="130"/>
      <c r="B140" s="134"/>
      <c r="C140" s="135"/>
      <c r="D140" s="137"/>
      <c r="E140" s="136"/>
      <c r="F140" s="3"/>
      <c r="G140" s="229"/>
      <c r="U140" s="4"/>
    </row>
    <row r="141" spans="1:21" ht="13.5">
      <c r="A141" s="130"/>
      <c r="B141" s="134"/>
      <c r="C141" s="135"/>
      <c r="D141" s="137"/>
      <c r="E141" s="136"/>
      <c r="F141" s="3"/>
      <c r="G141" s="229"/>
      <c r="U141" s="4"/>
    </row>
    <row r="142" spans="1:21" ht="13.5">
      <c r="A142" s="130"/>
      <c r="B142" s="134"/>
      <c r="C142" s="135"/>
      <c r="D142" s="137"/>
      <c r="E142" s="136"/>
      <c r="F142" s="3"/>
      <c r="G142" s="229"/>
      <c r="U142" s="4"/>
    </row>
    <row r="143" spans="1:21" ht="13.5">
      <c r="A143" s="130"/>
      <c r="B143" s="134"/>
      <c r="C143" s="135"/>
      <c r="D143" s="137"/>
      <c r="E143" s="136"/>
      <c r="F143" s="3"/>
      <c r="G143" s="229"/>
      <c r="U143" s="4"/>
    </row>
    <row r="144" spans="1:21" ht="13.5">
      <c r="A144" s="130"/>
      <c r="B144" s="134"/>
      <c r="C144" s="135"/>
      <c r="D144" s="137"/>
      <c r="E144" s="136"/>
      <c r="F144" s="3"/>
      <c r="G144" s="229"/>
      <c r="U144" s="4"/>
    </row>
    <row r="145" spans="1:21" ht="13.5">
      <c r="A145" s="130"/>
      <c r="B145" s="134"/>
      <c r="C145" s="135"/>
      <c r="D145" s="137"/>
      <c r="E145" s="136"/>
      <c r="F145" s="3"/>
      <c r="G145" s="229"/>
      <c r="U145" s="4"/>
    </row>
    <row r="146" spans="1:21" ht="13.5">
      <c r="A146" s="130"/>
      <c r="B146" s="134"/>
      <c r="C146" s="135"/>
      <c r="D146" s="137"/>
      <c r="E146" s="136"/>
      <c r="F146" s="3"/>
      <c r="G146" s="229"/>
      <c r="U146" s="4"/>
    </row>
    <row r="147" spans="1:21" ht="13.5">
      <c r="A147" s="130"/>
      <c r="B147" s="134"/>
      <c r="C147" s="135"/>
      <c r="D147" s="137"/>
      <c r="E147" s="136"/>
      <c r="F147" s="3"/>
      <c r="G147" s="229"/>
      <c r="U147" s="4"/>
    </row>
    <row r="148" spans="1:21" ht="13.5">
      <c r="A148" s="130"/>
      <c r="B148" s="134"/>
      <c r="C148" s="135"/>
      <c r="D148" s="137"/>
      <c r="E148" s="136"/>
      <c r="F148" s="3"/>
      <c r="G148" s="229"/>
      <c r="H148" s="4"/>
      <c r="I148" s="397"/>
      <c r="J148" s="303"/>
      <c r="K148" s="303"/>
      <c r="N148" s="4"/>
      <c r="U148" s="4"/>
    </row>
    <row r="149" spans="1:21" ht="13.5">
      <c r="A149" s="130"/>
      <c r="B149" s="134"/>
      <c r="C149" s="135"/>
      <c r="D149" s="137"/>
      <c r="E149" s="136"/>
      <c r="F149" s="3"/>
      <c r="G149" s="229"/>
      <c r="H149" s="4"/>
      <c r="I149" s="397"/>
      <c r="J149" s="303"/>
      <c r="K149" s="303"/>
      <c r="N149" s="4"/>
      <c r="U149" s="4"/>
    </row>
    <row r="150" spans="1:21" ht="13.5">
      <c r="A150" s="130"/>
      <c r="B150" s="134"/>
      <c r="C150" s="135"/>
      <c r="D150" s="137"/>
      <c r="E150" s="136"/>
      <c r="F150" s="3"/>
      <c r="G150" s="229"/>
      <c r="H150" s="4"/>
      <c r="I150" s="397"/>
      <c r="J150" s="303"/>
      <c r="K150" s="303"/>
      <c r="N150" s="4"/>
      <c r="U150" s="4"/>
    </row>
    <row r="151" spans="1:21" ht="13.5">
      <c r="A151" s="130"/>
      <c r="B151" s="134"/>
      <c r="C151" s="135"/>
      <c r="D151" s="137"/>
      <c r="E151" s="136"/>
      <c r="F151" s="3"/>
      <c r="G151" s="229"/>
      <c r="H151" s="4"/>
      <c r="I151" s="397"/>
      <c r="J151" s="303"/>
      <c r="K151" s="303"/>
      <c r="N151" s="4"/>
      <c r="U151" s="4"/>
    </row>
    <row r="152" spans="1:21" ht="13.5">
      <c r="A152" s="130"/>
      <c r="B152" s="134"/>
      <c r="C152" s="135"/>
      <c r="D152" s="137"/>
      <c r="E152" s="136"/>
      <c r="F152" s="3"/>
      <c r="G152" s="229"/>
      <c r="H152" s="4"/>
      <c r="I152" s="397"/>
      <c r="J152" s="303"/>
      <c r="K152" s="303"/>
      <c r="N152" s="4"/>
      <c r="U152" s="4"/>
    </row>
    <row r="153" spans="1:21" ht="13.5">
      <c r="A153" s="130"/>
      <c r="B153" s="134"/>
      <c r="C153" s="135"/>
      <c r="D153" s="137"/>
      <c r="E153" s="136"/>
      <c r="F153" s="3"/>
      <c r="G153" s="229"/>
      <c r="H153" s="4"/>
      <c r="I153" s="397"/>
      <c r="J153" s="303"/>
      <c r="K153" s="303"/>
      <c r="N153" s="4"/>
      <c r="U153" s="4"/>
    </row>
    <row r="154" spans="1:21" ht="13.5">
      <c r="A154" s="130"/>
      <c r="B154" s="134"/>
      <c r="C154" s="135"/>
      <c r="D154" s="137"/>
      <c r="E154" s="136"/>
      <c r="F154" s="3"/>
      <c r="G154" s="229"/>
      <c r="H154" s="4"/>
      <c r="I154" s="397"/>
      <c r="J154" s="303"/>
      <c r="K154" s="303"/>
      <c r="N154" s="4"/>
      <c r="U154" s="4"/>
    </row>
    <row r="155" spans="1:21" ht="13.5">
      <c r="A155" s="130"/>
      <c r="B155" s="134"/>
      <c r="C155" s="135"/>
      <c r="D155" s="137"/>
      <c r="E155" s="136"/>
      <c r="F155" s="3"/>
      <c r="G155" s="229"/>
      <c r="H155" s="4"/>
      <c r="I155" s="397"/>
      <c r="J155" s="303"/>
      <c r="K155" s="303"/>
      <c r="N155" s="4"/>
      <c r="U155" s="4"/>
    </row>
    <row r="156" spans="1:21" ht="13.5">
      <c r="A156" s="130"/>
      <c r="B156" s="134"/>
      <c r="C156" s="135"/>
      <c r="D156" s="137"/>
      <c r="E156" s="136"/>
      <c r="F156" s="3"/>
      <c r="G156" s="229"/>
      <c r="H156" s="4"/>
      <c r="I156" s="397"/>
      <c r="J156" s="303"/>
      <c r="K156" s="303"/>
      <c r="N156" s="4"/>
      <c r="U156" s="4"/>
    </row>
    <row r="157" spans="1:21" ht="13.5">
      <c r="A157" s="130"/>
      <c r="B157" s="134"/>
      <c r="C157" s="135"/>
      <c r="D157" s="137"/>
      <c r="E157" s="136"/>
      <c r="F157" s="3"/>
      <c r="G157" s="229"/>
      <c r="H157" s="4"/>
      <c r="I157" s="397"/>
      <c r="J157" s="303"/>
      <c r="K157" s="303"/>
      <c r="N157" s="4"/>
      <c r="U157" s="4"/>
    </row>
    <row r="158" spans="2:21" ht="13.5">
      <c r="B158" s="134"/>
      <c r="C158" s="135"/>
      <c r="D158" s="137"/>
      <c r="E158" s="136"/>
      <c r="F158" s="3"/>
      <c r="G158" s="229"/>
      <c r="H158" s="4"/>
      <c r="I158" s="397"/>
      <c r="J158" s="303"/>
      <c r="K158" s="303"/>
      <c r="N158" s="4"/>
      <c r="U158" s="4"/>
    </row>
    <row r="159" spans="2:21" ht="13.5">
      <c r="B159" s="134"/>
      <c r="C159" s="135"/>
      <c r="D159" s="137"/>
      <c r="E159" s="136"/>
      <c r="F159" s="3"/>
      <c r="G159" s="229"/>
      <c r="H159" s="4"/>
      <c r="I159" s="397"/>
      <c r="J159" s="303"/>
      <c r="K159" s="303"/>
      <c r="N159" s="4"/>
      <c r="U159" s="4"/>
    </row>
    <row r="160" spans="2:21" ht="13.5">
      <c r="B160" s="134"/>
      <c r="C160" s="135"/>
      <c r="D160" s="137"/>
      <c r="E160" s="136"/>
      <c r="F160" s="3"/>
      <c r="G160" s="229"/>
      <c r="H160" s="4"/>
      <c r="I160" s="397"/>
      <c r="J160" s="303"/>
      <c r="K160" s="303"/>
      <c r="N160" s="4"/>
      <c r="U160" s="4"/>
    </row>
    <row r="161" spans="2:21" ht="13.5">
      <c r="B161" s="134"/>
      <c r="C161" s="135"/>
      <c r="D161" s="137"/>
      <c r="E161" s="136"/>
      <c r="F161" s="3"/>
      <c r="G161" s="229"/>
      <c r="H161" s="4"/>
      <c r="I161" s="397"/>
      <c r="J161" s="303"/>
      <c r="K161" s="303"/>
      <c r="N161" s="4"/>
      <c r="U161" s="4"/>
    </row>
    <row r="162" spans="2:21" ht="13.5">
      <c r="B162" s="134"/>
      <c r="C162" s="135"/>
      <c r="D162" s="137"/>
      <c r="E162" s="136"/>
      <c r="F162" s="3"/>
      <c r="G162" s="229"/>
      <c r="H162" s="4"/>
      <c r="I162" s="397"/>
      <c r="J162" s="303"/>
      <c r="K162" s="303"/>
      <c r="N162" s="4"/>
      <c r="U162" s="4"/>
    </row>
    <row r="163" spans="2:21" ht="13.5">
      <c r="B163" s="134"/>
      <c r="C163" s="135"/>
      <c r="D163" s="137"/>
      <c r="E163" s="136"/>
      <c r="F163" s="3"/>
      <c r="G163" s="229"/>
      <c r="H163" s="4"/>
      <c r="I163" s="397"/>
      <c r="J163" s="303"/>
      <c r="K163" s="303"/>
      <c r="N163" s="4"/>
      <c r="U163" s="4"/>
    </row>
    <row r="164" spans="1:21" ht="13.5">
      <c r="A164" s="4"/>
      <c r="B164" s="134"/>
      <c r="C164" s="135"/>
      <c r="D164" s="137"/>
      <c r="E164" s="136"/>
      <c r="F164" s="3"/>
      <c r="G164" s="229"/>
      <c r="H164" s="4"/>
      <c r="I164" s="397"/>
      <c r="J164" s="303"/>
      <c r="K164" s="303"/>
      <c r="N164" s="4"/>
      <c r="U164" s="4"/>
    </row>
    <row r="165" spans="1:21" ht="13.5">
      <c r="A165" s="4"/>
      <c r="B165" s="134"/>
      <c r="C165" s="135"/>
      <c r="D165" s="137"/>
      <c r="E165" s="136"/>
      <c r="F165" s="3"/>
      <c r="G165" s="229"/>
      <c r="H165" s="4"/>
      <c r="I165" s="397"/>
      <c r="J165" s="303"/>
      <c r="K165" s="303"/>
      <c r="N165" s="4"/>
      <c r="U165" s="4"/>
    </row>
    <row r="166" spans="1:21" ht="13.5">
      <c r="A166" s="4"/>
      <c r="B166" s="134"/>
      <c r="C166" s="135"/>
      <c r="D166" s="137"/>
      <c r="E166" s="136"/>
      <c r="F166" s="3"/>
      <c r="G166" s="229"/>
      <c r="H166" s="4"/>
      <c r="I166" s="397"/>
      <c r="J166" s="303"/>
      <c r="K166" s="303"/>
      <c r="N166" s="4"/>
      <c r="U166" s="4"/>
    </row>
    <row r="167" spans="1:21" ht="13.5">
      <c r="A167" s="4"/>
      <c r="B167" s="134"/>
      <c r="C167" s="135"/>
      <c r="D167" s="137"/>
      <c r="E167" s="136"/>
      <c r="F167" s="3"/>
      <c r="G167" s="229"/>
      <c r="H167" s="4"/>
      <c r="I167" s="397"/>
      <c r="J167" s="303"/>
      <c r="K167" s="303"/>
      <c r="N167" s="4"/>
      <c r="U167" s="4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landscape" paperSize="9" scale="76" r:id="rId1"/>
  <rowBreaks count="3" manualBreakCount="3">
    <brk id="35" max="255" man="1"/>
    <brk id="51" max="255" man="1"/>
    <brk id="85" max="255" man="1"/>
  </rowBreaks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PageLayoutView="0" workbookViewId="0" topLeftCell="B1">
      <selection activeCell="AB2" sqref="AB2"/>
    </sheetView>
  </sheetViews>
  <sheetFormatPr defaultColWidth="9.140625" defaultRowHeight="12.75"/>
  <cols>
    <col min="1" max="1" width="7.28125" style="1" customWidth="1"/>
    <col min="2" max="2" width="27.57421875" style="138" customWidth="1"/>
    <col min="3" max="3" width="16.00390625" style="4" hidden="1" customWidth="1"/>
    <col min="4" max="4" width="16.00390625" style="139" hidden="1" customWidth="1"/>
    <col min="5" max="5" width="16.00390625" style="140" hidden="1" customWidth="1"/>
    <col min="6" max="6" width="11.421875" style="1" hidden="1" customWidth="1"/>
    <col min="7" max="7" width="17.140625" style="231" customWidth="1"/>
    <col min="8" max="8" width="12.28125" style="230" customWidth="1"/>
    <col min="9" max="9" width="16.421875" style="230" customWidth="1"/>
    <col min="10" max="10" width="17.57421875" style="231" customWidth="1"/>
    <col min="11" max="11" width="13.7109375" style="283" customWidth="1"/>
    <col min="12" max="12" width="11.140625" style="4" hidden="1" customWidth="1"/>
    <col min="13" max="13" width="12.8515625" style="4" customWidth="1"/>
    <col min="14" max="14" width="14.7109375" style="8" hidden="1" customWidth="1"/>
    <col min="15" max="15" width="15.8515625" style="4" hidden="1" customWidth="1"/>
    <col min="16" max="16" width="13.140625" style="4" hidden="1" customWidth="1"/>
    <col min="17" max="19" width="8.8515625" style="4" hidden="1" customWidth="1"/>
    <col min="20" max="20" width="13.00390625" style="4" hidden="1" customWidth="1"/>
    <col min="21" max="21" width="12.8515625" style="203" hidden="1" customWidth="1"/>
    <col min="22" max="22" width="10.57421875" style="4" hidden="1" customWidth="1"/>
    <col min="23" max="23" width="8.8515625" style="4" hidden="1" customWidth="1"/>
    <col min="24" max="24" width="12.7109375" style="4" hidden="1" customWidth="1"/>
    <col min="25" max="25" width="8.8515625" style="4" hidden="1" customWidth="1"/>
    <col min="26" max="16384" width="8.8515625" style="4" customWidth="1"/>
  </cols>
  <sheetData>
    <row r="1" s="427" customFormat="1" ht="12.75">
      <c r="A1" s="427" t="s">
        <v>161</v>
      </c>
    </row>
    <row r="2" spans="2:13" ht="13.5">
      <c r="B2" s="36" t="s">
        <v>166</v>
      </c>
      <c r="C2" s="3"/>
      <c r="D2" s="5"/>
      <c r="E2" s="2" t="s">
        <v>60</v>
      </c>
      <c r="F2" s="3"/>
      <c r="G2" s="229"/>
      <c r="K2" s="231"/>
      <c r="L2" s="1"/>
      <c r="M2" s="10" t="s">
        <v>164</v>
      </c>
    </row>
    <row r="3" spans="2:13" ht="6" customHeight="1" thickBot="1">
      <c r="B3" s="37"/>
      <c r="C3" s="3"/>
      <c r="D3" s="5"/>
      <c r="E3" s="2"/>
      <c r="F3" s="3"/>
      <c r="G3" s="229"/>
      <c r="K3" s="231"/>
      <c r="L3" s="1"/>
      <c r="M3" s="1"/>
    </row>
    <row r="4" spans="1:21" s="43" customFormat="1" ht="84" customHeight="1" thickBot="1">
      <c r="A4" s="38" t="s">
        <v>9</v>
      </c>
      <c r="B4" s="39" t="s">
        <v>18</v>
      </c>
      <c r="C4" s="11" t="s">
        <v>57</v>
      </c>
      <c r="D4" s="11" t="s">
        <v>59</v>
      </c>
      <c r="E4" s="40" t="s">
        <v>58</v>
      </c>
      <c r="F4" s="11" t="s">
        <v>67</v>
      </c>
      <c r="G4" s="232" t="s">
        <v>154</v>
      </c>
      <c r="H4" s="424" t="s">
        <v>123</v>
      </c>
      <c r="I4" s="424" t="s">
        <v>126</v>
      </c>
      <c r="J4" s="425" t="s">
        <v>127</v>
      </c>
      <c r="K4" s="425" t="s">
        <v>124</v>
      </c>
      <c r="L4" s="426" t="s">
        <v>125</v>
      </c>
      <c r="M4" s="15" t="s">
        <v>128</v>
      </c>
      <c r="N4" s="41"/>
      <c r="O4" s="42" t="s">
        <v>144</v>
      </c>
      <c r="P4" s="42" t="s">
        <v>155</v>
      </c>
      <c r="U4" s="205" t="s">
        <v>138</v>
      </c>
    </row>
    <row r="5" spans="1:24" s="43" customFormat="1" ht="18.75" customHeight="1" thickBot="1">
      <c r="A5" s="38">
        <v>6</v>
      </c>
      <c r="B5" s="39" t="s">
        <v>116</v>
      </c>
      <c r="C5" s="11"/>
      <c r="D5" s="11"/>
      <c r="E5" s="40"/>
      <c r="F5" s="11"/>
      <c r="G5" s="305">
        <f aca="true" t="shared" si="0" ref="G5:M5">G6+G15+G20+G25+G31+G38</f>
        <v>15119093</v>
      </c>
      <c r="H5" s="305">
        <f t="shared" si="0"/>
        <v>229439</v>
      </c>
      <c r="I5" s="305">
        <f t="shared" si="0"/>
        <v>5192000</v>
      </c>
      <c r="J5" s="305">
        <f t="shared" si="0"/>
        <v>8763897</v>
      </c>
      <c r="K5" s="305">
        <f t="shared" si="0"/>
        <v>905757</v>
      </c>
      <c r="L5" s="331">
        <f t="shared" si="0"/>
        <v>0</v>
      </c>
      <c r="M5" s="331">
        <f t="shared" si="0"/>
        <v>28000</v>
      </c>
      <c r="N5" s="150">
        <f aca="true" t="shared" si="1" ref="N5:N48">G5-H5-I5-J5-K5-L5-M5</f>
        <v>0</v>
      </c>
      <c r="O5" s="20">
        <f>O6+O15+O20+O25+O31+O38</f>
        <v>13976480</v>
      </c>
      <c r="P5" s="20">
        <f>P6+P15+P20+P25+P31+P38</f>
        <v>13976480</v>
      </c>
      <c r="Q5" s="151"/>
      <c r="R5" s="151"/>
      <c r="S5" s="151"/>
      <c r="T5" s="147">
        <f aca="true" t="shared" si="2" ref="T5:T48">SUM(H5:M5)</f>
        <v>15119093</v>
      </c>
      <c r="U5" s="206">
        <f>G5/G48*100</f>
        <v>72.14385412248366</v>
      </c>
      <c r="X5" s="352">
        <f>O5-O6+K8</f>
        <v>13070494</v>
      </c>
    </row>
    <row r="6" spans="1:21" s="43" customFormat="1" ht="24.75" customHeight="1" thickBot="1">
      <c r="A6" s="38">
        <v>63</v>
      </c>
      <c r="B6" s="39" t="s">
        <v>102</v>
      </c>
      <c r="C6" s="11"/>
      <c r="D6" s="11"/>
      <c r="E6" s="40"/>
      <c r="F6" s="11"/>
      <c r="G6" s="305">
        <f>G7+G9+G13</f>
        <v>905757</v>
      </c>
      <c r="H6" s="305">
        <f aca="true" t="shared" si="3" ref="H6:M6">H7+H9+H13</f>
        <v>0</v>
      </c>
      <c r="I6" s="305">
        <f t="shared" si="3"/>
        <v>0</v>
      </c>
      <c r="J6" s="305">
        <f t="shared" si="3"/>
        <v>0</v>
      </c>
      <c r="K6" s="305">
        <f t="shared" si="3"/>
        <v>905757</v>
      </c>
      <c r="L6" s="305">
        <f t="shared" si="3"/>
        <v>0</v>
      </c>
      <c r="M6" s="305">
        <f t="shared" si="3"/>
        <v>0</v>
      </c>
      <c r="N6" s="150">
        <f t="shared" si="1"/>
        <v>0</v>
      </c>
      <c r="O6" s="20">
        <v>905986</v>
      </c>
      <c r="P6" s="20">
        <v>905986</v>
      </c>
      <c r="Q6" s="151"/>
      <c r="R6" s="151"/>
      <c r="S6" s="151"/>
      <c r="T6" s="147">
        <f t="shared" si="2"/>
        <v>905757</v>
      </c>
      <c r="U6" s="206">
        <f>G6/G48*100</f>
        <v>4.322005352994285</v>
      </c>
    </row>
    <row r="7" spans="1:21" s="43" customFormat="1" ht="24.75" customHeight="1" thickBot="1">
      <c r="A7" s="38">
        <v>634</v>
      </c>
      <c r="B7" s="39" t="s">
        <v>118</v>
      </c>
      <c r="C7" s="11"/>
      <c r="D7" s="11"/>
      <c r="E7" s="40"/>
      <c r="F7" s="11"/>
      <c r="G7" s="305">
        <f aca="true" t="shared" si="4" ref="G7:M7">G8</f>
        <v>0</v>
      </c>
      <c r="H7" s="305">
        <f t="shared" si="4"/>
        <v>0</v>
      </c>
      <c r="I7" s="305">
        <f t="shared" si="4"/>
        <v>0</v>
      </c>
      <c r="J7" s="305">
        <f t="shared" si="4"/>
        <v>0</v>
      </c>
      <c r="K7" s="305">
        <f t="shared" si="4"/>
        <v>0</v>
      </c>
      <c r="L7" s="331">
        <f t="shared" si="4"/>
        <v>0</v>
      </c>
      <c r="M7" s="331">
        <f t="shared" si="4"/>
        <v>0</v>
      </c>
      <c r="N7" s="150">
        <f t="shared" si="1"/>
        <v>0</v>
      </c>
      <c r="O7" s="20"/>
      <c r="P7" s="20"/>
      <c r="Q7" s="151"/>
      <c r="R7" s="151"/>
      <c r="S7" s="151"/>
      <c r="T7" s="147">
        <f t="shared" si="2"/>
        <v>0</v>
      </c>
      <c r="U7" s="206">
        <f>G7/G48*100</f>
        <v>0</v>
      </c>
    </row>
    <row r="8" spans="1:21" s="43" customFormat="1" ht="15" customHeight="1" hidden="1" thickBot="1">
      <c r="A8" s="119">
        <v>6341</v>
      </c>
      <c r="B8" s="413" t="s">
        <v>119</v>
      </c>
      <c r="C8" s="414"/>
      <c r="D8" s="414"/>
      <c r="E8" s="114"/>
      <c r="F8" s="414"/>
      <c r="G8" s="325">
        <v>0</v>
      </c>
      <c r="H8" s="415"/>
      <c r="I8" s="415"/>
      <c r="J8" s="325"/>
      <c r="K8" s="415">
        <v>0</v>
      </c>
      <c r="L8" s="417"/>
      <c r="M8" s="417"/>
      <c r="N8" s="150">
        <f t="shared" si="1"/>
        <v>0</v>
      </c>
      <c r="O8" s="20"/>
      <c r="P8" s="20"/>
      <c r="Q8" s="151"/>
      <c r="R8" s="151"/>
      <c r="S8" s="151"/>
      <c r="T8" s="147">
        <f t="shared" si="2"/>
        <v>0</v>
      </c>
      <c r="U8" s="207"/>
    </row>
    <row r="9" spans="1:21" s="43" customFormat="1" ht="15.75" customHeight="1" thickBot="1">
      <c r="A9" s="38">
        <v>636</v>
      </c>
      <c r="B9" s="39" t="s">
        <v>91</v>
      </c>
      <c r="C9" s="11"/>
      <c r="D9" s="11"/>
      <c r="E9" s="40"/>
      <c r="F9" s="11"/>
      <c r="G9" s="305">
        <f aca="true" t="shared" si="5" ref="G9:M9">SUM(G10:G12)</f>
        <v>761800</v>
      </c>
      <c r="H9" s="305">
        <f t="shared" si="5"/>
        <v>0</v>
      </c>
      <c r="I9" s="305">
        <f t="shared" si="5"/>
        <v>0</v>
      </c>
      <c r="J9" s="305">
        <f t="shared" si="5"/>
        <v>0</v>
      </c>
      <c r="K9" s="305">
        <f t="shared" si="5"/>
        <v>761800</v>
      </c>
      <c r="L9" s="331">
        <f t="shared" si="5"/>
        <v>0</v>
      </c>
      <c r="M9" s="331">
        <f t="shared" si="5"/>
        <v>0</v>
      </c>
      <c r="N9" s="150">
        <f t="shared" si="1"/>
        <v>0</v>
      </c>
      <c r="O9" s="20"/>
      <c r="P9" s="20"/>
      <c r="Q9" s="151"/>
      <c r="R9" s="151"/>
      <c r="S9" s="151"/>
      <c r="T9" s="147">
        <f t="shared" si="2"/>
        <v>761800</v>
      </c>
      <c r="U9" s="206">
        <f>G9/G48*100</f>
        <v>3.6350849928966014</v>
      </c>
    </row>
    <row r="10" spans="1:24" s="43" customFormat="1" ht="15.75" customHeight="1" hidden="1" thickBot="1">
      <c r="A10" s="44">
        <v>6361</v>
      </c>
      <c r="B10" s="45" t="s">
        <v>114</v>
      </c>
      <c r="C10" s="46"/>
      <c r="D10" s="46"/>
      <c r="E10" s="47"/>
      <c r="F10" s="48"/>
      <c r="G10" s="307">
        <v>320000</v>
      </c>
      <c r="H10" s="324"/>
      <c r="I10" s="329"/>
      <c r="J10" s="324"/>
      <c r="K10" s="307">
        <v>320000</v>
      </c>
      <c r="L10" s="332"/>
      <c r="M10" s="332"/>
      <c r="N10" s="150">
        <f t="shared" si="1"/>
        <v>0</v>
      </c>
      <c r="O10" s="20"/>
      <c r="P10" s="20"/>
      <c r="Q10" s="151"/>
      <c r="R10" s="151"/>
      <c r="S10" s="151"/>
      <c r="T10" s="147">
        <f t="shared" si="2"/>
        <v>320000</v>
      </c>
      <c r="U10" s="207"/>
      <c r="X10" s="287">
        <f>O5+O41</f>
        <v>13978980</v>
      </c>
    </row>
    <row r="11" spans="1:21" s="43" customFormat="1" ht="24" customHeight="1" hidden="1" thickBot="1">
      <c r="A11" s="44">
        <v>6361</v>
      </c>
      <c r="B11" s="49" t="s">
        <v>112</v>
      </c>
      <c r="C11" s="46"/>
      <c r="D11" s="46"/>
      <c r="E11" s="47"/>
      <c r="F11" s="48"/>
      <c r="G11" s="308">
        <v>441800</v>
      </c>
      <c r="H11" s="324"/>
      <c r="I11" s="329"/>
      <c r="J11" s="324"/>
      <c r="K11" s="308">
        <v>441800</v>
      </c>
      <c r="L11" s="332"/>
      <c r="M11" s="332"/>
      <c r="N11" s="150">
        <f t="shared" si="1"/>
        <v>0</v>
      </c>
      <c r="O11" s="20"/>
      <c r="P11" s="20"/>
      <c r="Q11" s="151"/>
      <c r="R11" s="151"/>
      <c r="S11" s="151"/>
      <c r="T11" s="147">
        <f t="shared" si="2"/>
        <v>441800</v>
      </c>
      <c r="U11" s="207"/>
    </row>
    <row r="12" spans="1:21" s="52" customFormat="1" ht="15.75" customHeight="1" hidden="1" thickBot="1">
      <c r="A12" s="38">
        <v>6362</v>
      </c>
      <c r="B12" s="50" t="s">
        <v>137</v>
      </c>
      <c r="C12" s="11"/>
      <c r="D12" s="11"/>
      <c r="E12" s="40"/>
      <c r="F12" s="51"/>
      <c r="G12" s="309">
        <v>0</v>
      </c>
      <c r="H12" s="325"/>
      <c r="I12" s="325">
        <v>0</v>
      </c>
      <c r="J12" s="325"/>
      <c r="K12" s="309">
        <v>0</v>
      </c>
      <c r="L12" s="333"/>
      <c r="M12" s="333"/>
      <c r="N12" s="150">
        <f t="shared" si="1"/>
        <v>0</v>
      </c>
      <c r="O12" s="20"/>
      <c r="P12" s="20"/>
      <c r="Q12" s="151"/>
      <c r="R12" s="151"/>
      <c r="S12" s="151"/>
      <c r="T12" s="147">
        <f t="shared" si="2"/>
        <v>0</v>
      </c>
      <c r="U12" s="205"/>
    </row>
    <row r="13" spans="1:21" s="120" customFormat="1" ht="21.75" customHeight="1" thickBot="1">
      <c r="A13" s="409">
        <v>638</v>
      </c>
      <c r="B13" s="410" t="s">
        <v>162</v>
      </c>
      <c r="C13" s="55"/>
      <c r="D13" s="55"/>
      <c r="E13" s="56"/>
      <c r="F13" s="55"/>
      <c r="G13" s="418">
        <f aca="true" t="shared" si="6" ref="G13:M13">G14</f>
        <v>143957</v>
      </c>
      <c r="H13" s="418">
        <f t="shared" si="6"/>
        <v>0</v>
      </c>
      <c r="I13" s="418">
        <f t="shared" si="6"/>
        <v>0</v>
      </c>
      <c r="J13" s="418">
        <f t="shared" si="6"/>
        <v>0</v>
      </c>
      <c r="K13" s="418">
        <f t="shared" si="6"/>
        <v>143957</v>
      </c>
      <c r="L13" s="418">
        <f t="shared" si="6"/>
        <v>0</v>
      </c>
      <c r="M13" s="418">
        <f t="shared" si="6"/>
        <v>0</v>
      </c>
      <c r="N13" s="419"/>
      <c r="O13" s="152"/>
      <c r="P13" s="152"/>
      <c r="Q13" s="420"/>
      <c r="R13" s="420"/>
      <c r="S13" s="420"/>
      <c r="T13" s="421"/>
      <c r="U13" s="422"/>
    </row>
    <row r="14" spans="1:21" s="52" customFormat="1" ht="18" customHeight="1" hidden="1" thickBot="1">
      <c r="A14" s="411">
        <v>6381</v>
      </c>
      <c r="B14" s="412" t="s">
        <v>163</v>
      </c>
      <c r="C14" s="55"/>
      <c r="D14" s="55"/>
      <c r="E14" s="56"/>
      <c r="F14" s="55"/>
      <c r="G14" s="325">
        <v>143957</v>
      </c>
      <c r="H14" s="325"/>
      <c r="I14" s="325"/>
      <c r="J14" s="325"/>
      <c r="K14" s="325">
        <v>143957</v>
      </c>
      <c r="L14" s="333"/>
      <c r="M14" s="333"/>
      <c r="N14" s="150"/>
      <c r="O14" s="20"/>
      <c r="P14" s="20"/>
      <c r="Q14" s="151"/>
      <c r="R14" s="151"/>
      <c r="S14" s="151"/>
      <c r="T14" s="147"/>
      <c r="U14" s="205"/>
    </row>
    <row r="15" spans="1:21" s="43" customFormat="1" ht="15.75" customHeight="1" thickBot="1">
      <c r="A15" s="53">
        <v>64</v>
      </c>
      <c r="B15" s="54" t="s">
        <v>103</v>
      </c>
      <c r="C15" s="55"/>
      <c r="D15" s="55"/>
      <c r="E15" s="56"/>
      <c r="F15" s="55"/>
      <c r="G15" s="306">
        <f>G16</f>
        <v>34000</v>
      </c>
      <c r="H15" s="306">
        <f aca="true" t="shared" si="7" ref="H15:M15">H16</f>
        <v>0</v>
      </c>
      <c r="I15" s="306">
        <f t="shared" si="7"/>
        <v>0</v>
      </c>
      <c r="J15" s="306">
        <f t="shared" si="7"/>
        <v>34000</v>
      </c>
      <c r="K15" s="306">
        <f t="shared" si="7"/>
        <v>0</v>
      </c>
      <c r="L15" s="334">
        <f t="shared" si="7"/>
        <v>0</v>
      </c>
      <c r="M15" s="334">
        <f t="shared" si="7"/>
        <v>0</v>
      </c>
      <c r="N15" s="150">
        <f t="shared" si="1"/>
        <v>0</v>
      </c>
      <c r="O15" s="20">
        <v>65000</v>
      </c>
      <c r="P15" s="20">
        <v>65000</v>
      </c>
      <c r="Q15" s="151"/>
      <c r="R15" s="151"/>
      <c r="S15" s="151"/>
      <c r="T15" s="147">
        <f t="shared" si="2"/>
        <v>34000</v>
      </c>
      <c r="U15" s="206">
        <f>G15/G48*100</f>
        <v>0.16223797552964614</v>
      </c>
    </row>
    <row r="16" spans="1:21" ht="14.25" thickBot="1">
      <c r="A16" s="57">
        <v>641</v>
      </c>
      <c r="B16" s="58" t="s">
        <v>94</v>
      </c>
      <c r="C16" s="59">
        <v>145000</v>
      </c>
      <c r="D16" s="60" t="e">
        <f>SUM(D17:D19)</f>
        <v>#REF!</v>
      </c>
      <c r="E16" s="60">
        <f>SUM(E17:E19)</f>
        <v>0</v>
      </c>
      <c r="F16" s="61">
        <f>F17+F18+F19</f>
        <v>110000</v>
      </c>
      <c r="G16" s="310">
        <f>G17+G18+G19</f>
        <v>34000</v>
      </c>
      <c r="H16" s="310">
        <f aca="true" t="shared" si="8" ref="H16:M16">H17+H18+H19</f>
        <v>0</v>
      </c>
      <c r="I16" s="310">
        <f t="shared" si="8"/>
        <v>0</v>
      </c>
      <c r="J16" s="310">
        <f t="shared" si="8"/>
        <v>34000</v>
      </c>
      <c r="K16" s="310">
        <f t="shared" si="8"/>
        <v>0</v>
      </c>
      <c r="L16" s="204">
        <f t="shared" si="8"/>
        <v>0</v>
      </c>
      <c r="M16" s="204">
        <f t="shared" si="8"/>
        <v>0</v>
      </c>
      <c r="N16" s="150">
        <f t="shared" si="1"/>
        <v>0</v>
      </c>
      <c r="O16" s="20"/>
      <c r="P16" s="165"/>
      <c r="Q16" s="3"/>
      <c r="R16" s="3"/>
      <c r="S16" s="3"/>
      <c r="T16" s="147">
        <f t="shared" si="2"/>
        <v>34000</v>
      </c>
      <c r="U16" s="206">
        <f>G16/G48*100</f>
        <v>0.16223797552964614</v>
      </c>
    </row>
    <row r="17" spans="1:21" ht="14.25" hidden="1" thickBot="1">
      <c r="A17" s="62">
        <v>64131</v>
      </c>
      <c r="B17" s="50" t="s">
        <v>10</v>
      </c>
      <c r="C17" s="63">
        <v>70000</v>
      </c>
      <c r="D17" s="64">
        <v>75000</v>
      </c>
      <c r="E17" s="64">
        <v>0</v>
      </c>
      <c r="F17" s="65">
        <v>0</v>
      </c>
      <c r="G17" s="308">
        <v>0</v>
      </c>
      <c r="H17" s="320">
        <v>0</v>
      </c>
      <c r="I17" s="320">
        <v>0</v>
      </c>
      <c r="J17" s="320">
        <v>0</v>
      </c>
      <c r="K17" s="320"/>
      <c r="L17" s="335">
        <v>0</v>
      </c>
      <c r="M17" s="335">
        <v>0</v>
      </c>
      <c r="N17" s="150">
        <f t="shared" si="1"/>
        <v>0</v>
      </c>
      <c r="O17" s="20"/>
      <c r="P17" s="165"/>
      <c r="Q17" s="3"/>
      <c r="R17" s="3"/>
      <c r="S17" s="3"/>
      <c r="T17" s="147">
        <f t="shared" si="2"/>
        <v>0</v>
      </c>
      <c r="U17" s="206"/>
    </row>
    <row r="18" spans="1:21" ht="18" customHeight="1" hidden="1" thickBot="1">
      <c r="A18" s="66">
        <v>64132</v>
      </c>
      <c r="B18" s="50" t="s">
        <v>11</v>
      </c>
      <c r="C18" s="63">
        <v>15000</v>
      </c>
      <c r="D18" s="64" t="e">
        <f>#REF!-C18</f>
        <v>#REF!</v>
      </c>
      <c r="E18" s="64">
        <v>0</v>
      </c>
      <c r="F18" s="67">
        <v>50000</v>
      </c>
      <c r="G18" s="311">
        <v>4000</v>
      </c>
      <c r="H18" s="320"/>
      <c r="I18" s="320">
        <v>0</v>
      </c>
      <c r="J18" s="311">
        <v>4000</v>
      </c>
      <c r="K18" s="320"/>
      <c r="L18" s="335">
        <v>0</v>
      </c>
      <c r="M18" s="335">
        <v>0</v>
      </c>
      <c r="N18" s="150">
        <f t="shared" si="1"/>
        <v>0</v>
      </c>
      <c r="O18" s="20"/>
      <c r="P18" s="165"/>
      <c r="Q18" s="3"/>
      <c r="R18" s="3"/>
      <c r="S18" s="3"/>
      <c r="T18" s="147">
        <f t="shared" si="2"/>
        <v>4000</v>
      </c>
      <c r="U18" s="206"/>
    </row>
    <row r="19" spans="1:21" ht="14.25" hidden="1" thickBot="1">
      <c r="A19" s="68">
        <v>64143</v>
      </c>
      <c r="B19" s="50" t="s">
        <v>12</v>
      </c>
      <c r="C19" s="63">
        <v>60000</v>
      </c>
      <c r="D19" s="64">
        <v>0</v>
      </c>
      <c r="E19" s="64">
        <v>0</v>
      </c>
      <c r="F19" s="67">
        <v>60000</v>
      </c>
      <c r="G19" s="312">
        <v>30000</v>
      </c>
      <c r="H19" s="320"/>
      <c r="I19" s="320">
        <v>0</v>
      </c>
      <c r="J19" s="312">
        <v>30000</v>
      </c>
      <c r="K19" s="320"/>
      <c r="L19" s="335">
        <v>0</v>
      </c>
      <c r="M19" s="335">
        <v>0</v>
      </c>
      <c r="N19" s="150">
        <f t="shared" si="1"/>
        <v>0</v>
      </c>
      <c r="O19" s="20"/>
      <c r="P19" s="165"/>
      <c r="Q19" s="3"/>
      <c r="R19" s="3"/>
      <c r="S19" s="3"/>
      <c r="T19" s="147">
        <f t="shared" si="2"/>
        <v>30000</v>
      </c>
      <c r="U19" s="206"/>
    </row>
    <row r="20" spans="1:21" ht="20.25" customHeight="1" thickBot="1">
      <c r="A20" s="57">
        <v>65</v>
      </c>
      <c r="B20" s="69" t="s">
        <v>104</v>
      </c>
      <c r="C20" s="63"/>
      <c r="D20" s="64"/>
      <c r="E20" s="64"/>
      <c r="F20" s="67"/>
      <c r="G20" s="313">
        <f>G21</f>
        <v>817342</v>
      </c>
      <c r="H20" s="313">
        <f aca="true" t="shared" si="9" ref="H20:M20">H21</f>
        <v>0</v>
      </c>
      <c r="I20" s="313">
        <f t="shared" si="9"/>
        <v>0</v>
      </c>
      <c r="J20" s="313">
        <f t="shared" si="9"/>
        <v>789342</v>
      </c>
      <c r="K20" s="313">
        <f t="shared" si="9"/>
        <v>0</v>
      </c>
      <c r="L20" s="336">
        <f t="shared" si="9"/>
        <v>0</v>
      </c>
      <c r="M20" s="336">
        <f t="shared" si="9"/>
        <v>28000</v>
      </c>
      <c r="N20" s="150">
        <f t="shared" si="1"/>
        <v>0</v>
      </c>
      <c r="O20" s="20">
        <v>785342</v>
      </c>
      <c r="P20" s="20">
        <v>785342</v>
      </c>
      <c r="Q20" s="3"/>
      <c r="R20" s="3"/>
      <c r="S20" s="3"/>
      <c r="T20" s="147">
        <f t="shared" si="2"/>
        <v>817342</v>
      </c>
      <c r="U20" s="206">
        <f>G20/G48*100</f>
        <v>3.900115041039766</v>
      </c>
    </row>
    <row r="21" spans="1:21" ht="24" thickBot="1">
      <c r="A21" s="70">
        <v>652</v>
      </c>
      <c r="B21" s="58" t="s">
        <v>0</v>
      </c>
      <c r="C21" s="71">
        <f>C22+C23+C24</f>
        <v>691456</v>
      </c>
      <c r="D21" s="72">
        <f>SUM(D22:D24)</f>
        <v>10000</v>
      </c>
      <c r="E21" s="72">
        <f>SUM(E22:E24)</f>
        <v>0</v>
      </c>
      <c r="F21" s="73">
        <f>F22+F23+F24</f>
        <v>753112</v>
      </c>
      <c r="G21" s="306">
        <f>G22+G23+G24</f>
        <v>817342</v>
      </c>
      <c r="H21" s="306">
        <f aca="true" t="shared" si="10" ref="H21:M21">H22+H23+H24</f>
        <v>0</v>
      </c>
      <c r="I21" s="306">
        <f t="shared" si="10"/>
        <v>0</v>
      </c>
      <c r="J21" s="306">
        <f t="shared" si="10"/>
        <v>789342</v>
      </c>
      <c r="K21" s="306">
        <f t="shared" si="10"/>
        <v>0</v>
      </c>
      <c r="L21" s="334">
        <f t="shared" si="10"/>
        <v>0</v>
      </c>
      <c r="M21" s="334">
        <f t="shared" si="10"/>
        <v>28000</v>
      </c>
      <c r="N21" s="150">
        <f t="shared" si="1"/>
        <v>0</v>
      </c>
      <c r="O21" s="20"/>
      <c r="P21" s="165"/>
      <c r="Q21" s="3"/>
      <c r="R21" s="3"/>
      <c r="S21" s="3"/>
      <c r="T21" s="147">
        <f t="shared" si="2"/>
        <v>817342</v>
      </c>
      <c r="U21" s="206">
        <f>G21/G48*100</f>
        <v>3.900115041039766</v>
      </c>
    </row>
    <row r="22" spans="1:21" ht="14.25" hidden="1" thickBot="1">
      <c r="A22" s="62">
        <v>65264</v>
      </c>
      <c r="B22" s="50" t="s">
        <v>13</v>
      </c>
      <c r="C22" s="63">
        <v>38000</v>
      </c>
      <c r="D22" s="64">
        <v>0</v>
      </c>
      <c r="E22" s="64">
        <v>0</v>
      </c>
      <c r="F22" s="67">
        <v>41000</v>
      </c>
      <c r="G22" s="314">
        <v>20342</v>
      </c>
      <c r="H22" s="320">
        <v>0</v>
      </c>
      <c r="I22" s="320">
        <v>0</v>
      </c>
      <c r="J22" s="314">
        <v>20342</v>
      </c>
      <c r="K22" s="320"/>
      <c r="L22" s="335">
        <v>0</v>
      </c>
      <c r="M22" s="337">
        <v>0</v>
      </c>
      <c r="N22" s="150">
        <f t="shared" si="1"/>
        <v>0</v>
      </c>
      <c r="O22" s="20"/>
      <c r="P22" s="165"/>
      <c r="Q22" s="3"/>
      <c r="R22" s="3"/>
      <c r="S22" s="3"/>
      <c r="T22" s="147">
        <f t="shared" si="2"/>
        <v>20342</v>
      </c>
      <c r="U22" s="206"/>
    </row>
    <row r="23" spans="1:21" ht="14.25" hidden="1" thickBot="1">
      <c r="A23" s="66">
        <v>65265</v>
      </c>
      <c r="B23" s="50" t="s">
        <v>14</v>
      </c>
      <c r="C23" s="63">
        <v>628456</v>
      </c>
      <c r="D23" s="64">
        <v>10000</v>
      </c>
      <c r="E23" s="64">
        <v>0</v>
      </c>
      <c r="F23" s="67">
        <v>685112</v>
      </c>
      <c r="G23" s="388">
        <v>767000</v>
      </c>
      <c r="H23" s="320">
        <v>0</v>
      </c>
      <c r="I23" s="320">
        <v>0</v>
      </c>
      <c r="J23" s="314">
        <v>767000</v>
      </c>
      <c r="K23" s="320"/>
      <c r="L23" s="335">
        <v>0</v>
      </c>
      <c r="M23" s="337">
        <v>0</v>
      </c>
      <c r="N23" s="150">
        <f t="shared" si="1"/>
        <v>0</v>
      </c>
      <c r="O23" s="20"/>
      <c r="P23" s="165"/>
      <c r="Q23" s="3"/>
      <c r="R23" s="3"/>
      <c r="S23" s="3"/>
      <c r="T23" s="147">
        <f t="shared" si="2"/>
        <v>767000</v>
      </c>
      <c r="U23" s="206"/>
    </row>
    <row r="24" spans="1:21" ht="16.5" customHeight="1" hidden="1" thickBot="1">
      <c r="A24" s="68">
        <v>65269</v>
      </c>
      <c r="B24" s="74" t="s">
        <v>131</v>
      </c>
      <c r="C24" s="63">
        <v>25000</v>
      </c>
      <c r="D24" s="64">
        <v>0</v>
      </c>
      <c r="E24" s="64">
        <v>0</v>
      </c>
      <c r="F24" s="67">
        <v>27000</v>
      </c>
      <c r="G24" s="308">
        <v>30000</v>
      </c>
      <c r="H24" s="320">
        <v>0</v>
      </c>
      <c r="I24" s="320">
        <v>0</v>
      </c>
      <c r="J24" s="320">
        <v>2000</v>
      </c>
      <c r="K24" s="320"/>
      <c r="L24" s="335">
        <v>0</v>
      </c>
      <c r="M24" s="337">
        <v>28000</v>
      </c>
      <c r="N24" s="150">
        <f t="shared" si="1"/>
        <v>0</v>
      </c>
      <c r="O24" s="20"/>
      <c r="P24" s="165"/>
      <c r="Q24" s="3"/>
      <c r="R24" s="3"/>
      <c r="S24" s="3"/>
      <c r="T24" s="147">
        <f t="shared" si="2"/>
        <v>30000</v>
      </c>
      <c r="U24" s="206"/>
    </row>
    <row r="25" spans="1:21" ht="13.5" customHeight="1" thickBot="1">
      <c r="A25" s="75">
        <v>66</v>
      </c>
      <c r="B25" s="76" t="s">
        <v>105</v>
      </c>
      <c r="C25" s="77"/>
      <c r="D25" s="78"/>
      <c r="E25" s="78"/>
      <c r="F25" s="79"/>
      <c r="G25" s="313">
        <f>G26+G29</f>
        <v>5201000</v>
      </c>
      <c r="H25" s="313">
        <f aca="true" t="shared" si="11" ref="H25:M25">H26+H29</f>
        <v>0</v>
      </c>
      <c r="I25" s="313">
        <f t="shared" si="11"/>
        <v>5192000</v>
      </c>
      <c r="J25" s="313">
        <f t="shared" si="11"/>
        <v>9000</v>
      </c>
      <c r="K25" s="313">
        <f t="shared" si="11"/>
        <v>0</v>
      </c>
      <c r="L25" s="336">
        <f t="shared" si="11"/>
        <v>0</v>
      </c>
      <c r="M25" s="336">
        <f t="shared" si="11"/>
        <v>0</v>
      </c>
      <c r="N25" s="150">
        <f t="shared" si="1"/>
        <v>0</v>
      </c>
      <c r="O25" s="20">
        <v>4872000</v>
      </c>
      <c r="P25" s="20">
        <v>4872000</v>
      </c>
      <c r="Q25" s="3"/>
      <c r="R25" s="3"/>
      <c r="S25" s="3"/>
      <c r="T25" s="147">
        <f t="shared" si="2"/>
        <v>5201000</v>
      </c>
      <c r="U25" s="206">
        <f>G25/G48*100</f>
        <v>24.817638550873227</v>
      </c>
    </row>
    <row r="26" spans="1:21" ht="21" thickBot="1">
      <c r="A26" s="70">
        <v>661</v>
      </c>
      <c r="B26" s="69" t="s">
        <v>107</v>
      </c>
      <c r="C26" s="71">
        <f>SUM(C28:C37)</f>
        <v>11767030</v>
      </c>
      <c r="D26" s="72" t="e">
        <f>SUM(D28:D37)</f>
        <v>#REF!</v>
      </c>
      <c r="E26" s="72">
        <f>SUM(E28:E37)</f>
        <v>24400</v>
      </c>
      <c r="F26" s="73">
        <f>SUM(F27:F28)</f>
        <v>6924335</v>
      </c>
      <c r="G26" s="306">
        <f>SUM(G27:G28)</f>
        <v>5192000</v>
      </c>
      <c r="H26" s="306">
        <f aca="true" t="shared" si="12" ref="H26:M26">SUM(H27:H28)</f>
        <v>0</v>
      </c>
      <c r="I26" s="306">
        <f t="shared" si="12"/>
        <v>5192000</v>
      </c>
      <c r="J26" s="306">
        <f t="shared" si="12"/>
        <v>0</v>
      </c>
      <c r="K26" s="306">
        <f t="shared" si="12"/>
        <v>0</v>
      </c>
      <c r="L26" s="334">
        <f t="shared" si="12"/>
        <v>0</v>
      </c>
      <c r="M26" s="334">
        <f t="shared" si="12"/>
        <v>0</v>
      </c>
      <c r="N26" s="150">
        <f t="shared" si="1"/>
        <v>0</v>
      </c>
      <c r="O26" s="20"/>
      <c r="P26" s="165"/>
      <c r="Q26" s="3"/>
      <c r="R26" s="3"/>
      <c r="S26" s="3"/>
      <c r="T26" s="147">
        <f t="shared" si="2"/>
        <v>5192000</v>
      </c>
      <c r="U26" s="206">
        <f>G26/G48*100</f>
        <v>24.774693204409495</v>
      </c>
    </row>
    <row r="27" spans="1:21" ht="14.25" hidden="1" thickBot="1">
      <c r="A27" s="62">
        <v>6614</v>
      </c>
      <c r="B27" s="50" t="s">
        <v>62</v>
      </c>
      <c r="C27" s="80"/>
      <c r="D27" s="81"/>
      <c r="E27" s="81"/>
      <c r="F27" s="67">
        <v>0</v>
      </c>
      <c r="G27" s="315"/>
      <c r="H27" s="320">
        <v>0</v>
      </c>
      <c r="I27" s="320">
        <v>0</v>
      </c>
      <c r="J27" s="320">
        <v>0</v>
      </c>
      <c r="K27" s="320"/>
      <c r="L27" s="335">
        <v>0</v>
      </c>
      <c r="M27" s="335">
        <v>0</v>
      </c>
      <c r="N27" s="150">
        <f t="shared" si="1"/>
        <v>0</v>
      </c>
      <c r="O27" s="20"/>
      <c r="P27" s="165"/>
      <c r="Q27" s="3"/>
      <c r="R27" s="3"/>
      <c r="S27" s="3"/>
      <c r="T27" s="147">
        <f t="shared" si="2"/>
        <v>0</v>
      </c>
      <c r="U27" s="206"/>
    </row>
    <row r="28" spans="1:21" ht="14.25" hidden="1" thickBot="1">
      <c r="A28" s="68">
        <v>6615</v>
      </c>
      <c r="B28" s="50" t="s">
        <v>55</v>
      </c>
      <c r="C28" s="63">
        <v>4476166</v>
      </c>
      <c r="D28" s="64">
        <v>0</v>
      </c>
      <c r="E28" s="64">
        <v>0</v>
      </c>
      <c r="F28" s="65">
        <v>6924335</v>
      </c>
      <c r="G28" s="316">
        <v>5192000</v>
      </c>
      <c r="H28" s="320">
        <v>0</v>
      </c>
      <c r="I28" s="320">
        <v>5192000</v>
      </c>
      <c r="J28" s="320">
        <v>0</v>
      </c>
      <c r="K28" s="320"/>
      <c r="L28" s="335">
        <v>0</v>
      </c>
      <c r="M28" s="335">
        <v>0</v>
      </c>
      <c r="N28" s="150">
        <f t="shared" si="1"/>
        <v>0</v>
      </c>
      <c r="O28" s="20"/>
      <c r="P28" s="165"/>
      <c r="Q28" s="3"/>
      <c r="R28" s="3"/>
      <c r="S28" s="3"/>
      <c r="T28" s="147">
        <f t="shared" si="2"/>
        <v>5192000</v>
      </c>
      <c r="U28" s="206"/>
    </row>
    <row r="29" spans="1:21" s="84" customFormat="1" ht="21" thickBot="1">
      <c r="A29" s="82">
        <v>663</v>
      </c>
      <c r="B29" s="69" t="s">
        <v>121</v>
      </c>
      <c r="C29" s="80"/>
      <c r="D29" s="81"/>
      <c r="E29" s="81"/>
      <c r="F29" s="83"/>
      <c r="G29" s="317">
        <f>G30</f>
        <v>9000</v>
      </c>
      <c r="H29" s="317">
        <f>H30</f>
        <v>0</v>
      </c>
      <c r="I29" s="317">
        <f>I30</f>
        <v>0</v>
      </c>
      <c r="J29" s="317">
        <f>J30</f>
        <v>9000</v>
      </c>
      <c r="K29" s="310"/>
      <c r="L29" s="338">
        <f>L30</f>
        <v>0</v>
      </c>
      <c r="M29" s="338">
        <f>M30</f>
        <v>0</v>
      </c>
      <c r="N29" s="150">
        <f t="shared" si="1"/>
        <v>0</v>
      </c>
      <c r="O29" s="20"/>
      <c r="P29" s="163"/>
      <c r="Q29" s="164"/>
      <c r="R29" s="164"/>
      <c r="S29" s="164"/>
      <c r="T29" s="147">
        <f t="shared" si="2"/>
        <v>9000</v>
      </c>
      <c r="U29" s="206">
        <f>G29/G68*100</f>
        <v>16.363636363636363</v>
      </c>
    </row>
    <row r="30" spans="1:21" ht="14.25" hidden="1" thickBot="1">
      <c r="A30" s="85">
        <v>6631</v>
      </c>
      <c r="B30" s="50" t="s">
        <v>122</v>
      </c>
      <c r="C30" s="63"/>
      <c r="D30" s="64"/>
      <c r="E30" s="64"/>
      <c r="F30" s="65"/>
      <c r="G30" s="318">
        <v>9000</v>
      </c>
      <c r="H30" s="320"/>
      <c r="I30" s="320"/>
      <c r="J30" s="320">
        <v>9000</v>
      </c>
      <c r="K30" s="320"/>
      <c r="L30" s="335"/>
      <c r="M30" s="335"/>
      <c r="N30" s="150">
        <f t="shared" si="1"/>
        <v>0</v>
      </c>
      <c r="O30" s="20">
        <f>H30-I30-J30-K30-L30-M30-N30</f>
        <v>-9000</v>
      </c>
      <c r="P30" s="165"/>
      <c r="Q30" s="3"/>
      <c r="R30" s="3"/>
      <c r="S30" s="3"/>
      <c r="T30" s="147">
        <f t="shared" si="2"/>
        <v>9000</v>
      </c>
      <c r="U30" s="206"/>
    </row>
    <row r="31" spans="1:21" ht="16.5" customHeight="1" thickBot="1">
      <c r="A31" s="70">
        <v>67</v>
      </c>
      <c r="B31" s="76" t="s">
        <v>106</v>
      </c>
      <c r="C31" s="80"/>
      <c r="D31" s="81"/>
      <c r="E31" s="81"/>
      <c r="F31" s="83"/>
      <c r="G31" s="317">
        <f>G32+G36</f>
        <v>8160994</v>
      </c>
      <c r="H31" s="317">
        <f aca="true" t="shared" si="13" ref="H31:M31">H32+H36</f>
        <v>229439</v>
      </c>
      <c r="I31" s="317">
        <f t="shared" si="13"/>
        <v>0</v>
      </c>
      <c r="J31" s="317">
        <f t="shared" si="13"/>
        <v>7931555</v>
      </c>
      <c r="K31" s="317">
        <f t="shared" si="13"/>
        <v>0</v>
      </c>
      <c r="L31" s="338">
        <f t="shared" si="13"/>
        <v>0</v>
      </c>
      <c r="M31" s="338">
        <f t="shared" si="13"/>
        <v>0</v>
      </c>
      <c r="N31" s="150">
        <f t="shared" si="1"/>
        <v>0</v>
      </c>
      <c r="O31" s="20">
        <v>7248152</v>
      </c>
      <c r="P31" s="165">
        <v>7248152</v>
      </c>
      <c r="Q31" s="3"/>
      <c r="R31" s="3"/>
      <c r="S31" s="3"/>
      <c r="T31" s="147">
        <f t="shared" si="2"/>
        <v>8160994</v>
      </c>
      <c r="U31" s="206">
        <f>G31/G48*100</f>
        <v>38.941857202046734</v>
      </c>
    </row>
    <row r="32" spans="1:21" s="84" customFormat="1" ht="14.25" thickBot="1">
      <c r="A32" s="57">
        <v>671</v>
      </c>
      <c r="B32" s="58" t="s">
        <v>101</v>
      </c>
      <c r="C32" s="71"/>
      <c r="D32" s="72"/>
      <c r="E32" s="72"/>
      <c r="F32" s="83">
        <f>SUM(F33:F37)</f>
        <v>6935663</v>
      </c>
      <c r="G32" s="310">
        <f>SUM(G33:G35)</f>
        <v>229439</v>
      </c>
      <c r="H32" s="310">
        <f aca="true" t="shared" si="14" ref="H32:M32">SUM(H33:H35)</f>
        <v>229439</v>
      </c>
      <c r="I32" s="310">
        <f t="shared" si="14"/>
        <v>0</v>
      </c>
      <c r="J32" s="310">
        <f t="shared" si="14"/>
        <v>0</v>
      </c>
      <c r="K32" s="310">
        <f t="shared" si="14"/>
        <v>0</v>
      </c>
      <c r="L32" s="204">
        <f t="shared" si="14"/>
        <v>0</v>
      </c>
      <c r="M32" s="204">
        <f t="shared" si="14"/>
        <v>0</v>
      </c>
      <c r="N32" s="150">
        <f t="shared" si="1"/>
        <v>0</v>
      </c>
      <c r="O32" s="20"/>
      <c r="P32" s="163"/>
      <c r="Q32" s="164"/>
      <c r="R32" s="164"/>
      <c r="S32" s="164"/>
      <c r="T32" s="147">
        <f t="shared" si="2"/>
        <v>229439</v>
      </c>
      <c r="U32" s="206">
        <f>G32/G48*100</f>
        <v>1.0948152608101906</v>
      </c>
    </row>
    <row r="33" spans="1:21" ht="15.75" customHeight="1" hidden="1" thickBot="1">
      <c r="A33" s="86">
        <v>6711</v>
      </c>
      <c r="B33" s="87" t="s">
        <v>110</v>
      </c>
      <c r="C33" s="63">
        <v>20000</v>
      </c>
      <c r="D33" s="64">
        <v>0</v>
      </c>
      <c r="E33" s="64">
        <v>20000</v>
      </c>
      <c r="F33" s="67">
        <v>12000</v>
      </c>
      <c r="G33" s="319">
        <v>0</v>
      </c>
      <c r="H33" s="320">
        <v>0</v>
      </c>
      <c r="I33" s="320">
        <v>0</v>
      </c>
      <c r="J33" s="320">
        <v>0</v>
      </c>
      <c r="K33" s="320"/>
      <c r="L33" s="335">
        <v>0</v>
      </c>
      <c r="M33" s="335">
        <v>0</v>
      </c>
      <c r="N33" s="150">
        <f t="shared" si="1"/>
        <v>0</v>
      </c>
      <c r="O33" s="20"/>
      <c r="P33" s="165"/>
      <c r="Q33" s="3"/>
      <c r="R33" s="3"/>
      <c r="S33" s="3"/>
      <c r="T33" s="147">
        <f t="shared" si="2"/>
        <v>0</v>
      </c>
      <c r="U33" s="206"/>
    </row>
    <row r="34" spans="1:21" ht="17.25" customHeight="1" hidden="1" thickBot="1">
      <c r="A34" s="86">
        <v>6711</v>
      </c>
      <c r="B34" s="87" t="s">
        <v>15</v>
      </c>
      <c r="C34" s="63">
        <v>94400</v>
      </c>
      <c r="D34" s="64">
        <v>0</v>
      </c>
      <c r="E34" s="64">
        <v>4400</v>
      </c>
      <c r="F34" s="67">
        <v>79990</v>
      </c>
      <c r="G34" s="320">
        <v>154439</v>
      </c>
      <c r="H34" s="320">
        <v>154439</v>
      </c>
      <c r="I34" s="320">
        <v>0</v>
      </c>
      <c r="J34" s="320">
        <v>0</v>
      </c>
      <c r="K34" s="320"/>
      <c r="L34" s="335">
        <v>0</v>
      </c>
      <c r="M34" s="335">
        <v>0</v>
      </c>
      <c r="N34" s="150">
        <f t="shared" si="1"/>
        <v>0</v>
      </c>
      <c r="O34" s="20"/>
      <c r="P34" s="165"/>
      <c r="Q34" s="3"/>
      <c r="R34" s="3"/>
      <c r="S34" s="3"/>
      <c r="T34" s="147">
        <f t="shared" si="2"/>
        <v>154439</v>
      </c>
      <c r="U34" s="206"/>
    </row>
    <row r="35" spans="1:21" ht="23.25" customHeight="1" hidden="1" thickBot="1">
      <c r="A35" s="88">
        <v>6712</v>
      </c>
      <c r="B35" s="87" t="s">
        <v>113</v>
      </c>
      <c r="C35" s="89">
        <v>88000</v>
      </c>
      <c r="D35" s="90" t="e">
        <f>#REF!-C35</f>
        <v>#REF!</v>
      </c>
      <c r="E35" s="90">
        <v>0</v>
      </c>
      <c r="F35" s="91">
        <v>32000</v>
      </c>
      <c r="G35" s="321">
        <v>75000</v>
      </c>
      <c r="H35" s="321">
        <v>75000</v>
      </c>
      <c r="I35" s="321">
        <v>0</v>
      </c>
      <c r="J35" s="321">
        <v>0</v>
      </c>
      <c r="K35" s="321"/>
      <c r="L35" s="339">
        <v>0</v>
      </c>
      <c r="M35" s="339">
        <v>0</v>
      </c>
      <c r="N35" s="150">
        <f t="shared" si="1"/>
        <v>0</v>
      </c>
      <c r="O35" s="20"/>
      <c r="P35" s="165"/>
      <c r="Q35" s="3"/>
      <c r="R35" s="3"/>
      <c r="S35" s="3"/>
      <c r="T35" s="147">
        <f t="shared" si="2"/>
        <v>75000</v>
      </c>
      <c r="U35" s="206"/>
    </row>
    <row r="36" spans="1:21" s="84" customFormat="1" ht="21" thickBot="1">
      <c r="A36" s="92">
        <v>673</v>
      </c>
      <c r="B36" s="93" t="s">
        <v>111</v>
      </c>
      <c r="C36" s="80"/>
      <c r="D36" s="81"/>
      <c r="E36" s="81"/>
      <c r="F36" s="94"/>
      <c r="G36" s="313">
        <f>G37</f>
        <v>7931555</v>
      </c>
      <c r="H36" s="313">
        <f aca="true" t="shared" si="15" ref="H36:M36">H37</f>
        <v>0</v>
      </c>
      <c r="I36" s="313">
        <f t="shared" si="15"/>
        <v>0</v>
      </c>
      <c r="J36" s="313">
        <f t="shared" si="15"/>
        <v>7931555</v>
      </c>
      <c r="K36" s="313">
        <f t="shared" si="15"/>
        <v>0</v>
      </c>
      <c r="L36" s="336">
        <f t="shared" si="15"/>
        <v>0</v>
      </c>
      <c r="M36" s="336">
        <f t="shared" si="15"/>
        <v>0</v>
      </c>
      <c r="N36" s="150">
        <f t="shared" si="1"/>
        <v>0</v>
      </c>
      <c r="O36" s="20"/>
      <c r="P36" s="163"/>
      <c r="Q36" s="164"/>
      <c r="R36" s="164"/>
      <c r="S36" s="164"/>
      <c r="T36" s="147">
        <f t="shared" si="2"/>
        <v>7931555</v>
      </c>
      <c r="U36" s="206">
        <f>G36/G48*100</f>
        <v>37.84704194123655</v>
      </c>
    </row>
    <row r="37" spans="1:21" ht="20.25" customHeight="1" hidden="1" thickBot="1">
      <c r="A37" s="66">
        <v>6731</v>
      </c>
      <c r="B37" s="50" t="s">
        <v>100</v>
      </c>
      <c r="C37" s="63">
        <v>7088464</v>
      </c>
      <c r="D37" s="64" t="e">
        <f>#REF!-C37</f>
        <v>#REF!</v>
      </c>
      <c r="E37" s="64">
        <v>0</v>
      </c>
      <c r="F37" s="67">
        <v>6811673</v>
      </c>
      <c r="G37" s="391">
        <v>7931555</v>
      </c>
      <c r="H37" s="308">
        <v>0</v>
      </c>
      <c r="I37" s="320">
        <v>0</v>
      </c>
      <c r="J37" s="322">
        <v>7931555</v>
      </c>
      <c r="K37" s="320"/>
      <c r="L37" s="335">
        <v>0</v>
      </c>
      <c r="M37" s="335">
        <v>0</v>
      </c>
      <c r="N37" s="150">
        <f t="shared" si="1"/>
        <v>0</v>
      </c>
      <c r="O37" s="20"/>
      <c r="P37" s="165"/>
      <c r="Q37" s="3"/>
      <c r="R37" s="3"/>
      <c r="S37" s="3"/>
      <c r="T37" s="147">
        <f t="shared" si="2"/>
        <v>7931555</v>
      </c>
      <c r="U37" s="206"/>
    </row>
    <row r="38" spans="1:21" ht="20.25" customHeight="1" thickBot="1">
      <c r="A38" s="95">
        <v>68</v>
      </c>
      <c r="B38" s="69" t="s">
        <v>115</v>
      </c>
      <c r="C38" s="63"/>
      <c r="D38" s="64"/>
      <c r="E38" s="64"/>
      <c r="F38" s="67"/>
      <c r="G38" s="308">
        <f aca="true" t="shared" si="16" ref="G38:M39">G39</f>
        <v>0</v>
      </c>
      <c r="H38" s="308">
        <f t="shared" si="16"/>
        <v>0</v>
      </c>
      <c r="I38" s="308">
        <f t="shared" si="16"/>
        <v>0</v>
      </c>
      <c r="J38" s="308">
        <f t="shared" si="16"/>
        <v>0</v>
      </c>
      <c r="K38" s="308">
        <f t="shared" si="16"/>
        <v>0</v>
      </c>
      <c r="L38" s="340">
        <f t="shared" si="16"/>
        <v>0</v>
      </c>
      <c r="M38" s="340">
        <f t="shared" si="16"/>
        <v>0</v>
      </c>
      <c r="N38" s="228">
        <f t="shared" si="1"/>
        <v>0</v>
      </c>
      <c r="O38" s="217">
        <v>100000</v>
      </c>
      <c r="P38" s="165">
        <v>100000</v>
      </c>
      <c r="Q38" s="3"/>
      <c r="R38" s="3"/>
      <c r="S38" s="3"/>
      <c r="T38" s="147">
        <f t="shared" si="2"/>
        <v>0</v>
      </c>
      <c r="U38" s="206"/>
    </row>
    <row r="39" spans="1:21" s="84" customFormat="1" ht="14.25" thickBot="1">
      <c r="A39" s="70">
        <v>683</v>
      </c>
      <c r="B39" s="96" t="s">
        <v>79</v>
      </c>
      <c r="C39" s="80"/>
      <c r="D39" s="81"/>
      <c r="E39" s="81"/>
      <c r="F39" s="94"/>
      <c r="G39" s="313">
        <f t="shared" si="16"/>
        <v>0</v>
      </c>
      <c r="H39" s="313">
        <f t="shared" si="16"/>
        <v>0</v>
      </c>
      <c r="I39" s="313">
        <f t="shared" si="16"/>
        <v>0</v>
      </c>
      <c r="J39" s="313">
        <f t="shared" si="16"/>
        <v>0</v>
      </c>
      <c r="K39" s="313">
        <f t="shared" si="16"/>
        <v>0</v>
      </c>
      <c r="L39" s="336">
        <f t="shared" si="16"/>
        <v>0</v>
      </c>
      <c r="M39" s="336">
        <f t="shared" si="16"/>
        <v>0</v>
      </c>
      <c r="N39" s="150">
        <f t="shared" si="1"/>
        <v>0</v>
      </c>
      <c r="O39" s="20"/>
      <c r="P39" s="163"/>
      <c r="Q39" s="164"/>
      <c r="R39" s="164"/>
      <c r="S39" s="164"/>
      <c r="T39" s="147">
        <f t="shared" si="2"/>
        <v>0</v>
      </c>
      <c r="U39" s="206">
        <f>G39/G48*100</f>
        <v>0</v>
      </c>
    </row>
    <row r="40" spans="1:21" ht="14.25" hidden="1" thickBot="1">
      <c r="A40" s="97">
        <v>6831</v>
      </c>
      <c r="B40" s="50" t="s">
        <v>108</v>
      </c>
      <c r="C40" s="63"/>
      <c r="D40" s="64"/>
      <c r="E40" s="64"/>
      <c r="F40" s="67"/>
      <c r="G40" s="320">
        <v>0</v>
      </c>
      <c r="H40" s="320"/>
      <c r="I40" s="320"/>
      <c r="J40" s="320">
        <v>0</v>
      </c>
      <c r="K40" s="320"/>
      <c r="L40" s="335"/>
      <c r="M40" s="335"/>
      <c r="N40" s="150">
        <f t="shared" si="1"/>
        <v>0</v>
      </c>
      <c r="O40" s="20"/>
      <c r="P40" s="165"/>
      <c r="Q40" s="3"/>
      <c r="R40" s="3"/>
      <c r="S40" s="3"/>
      <c r="T40" s="147">
        <f t="shared" si="2"/>
        <v>0</v>
      </c>
      <c r="U40" s="206"/>
    </row>
    <row r="41" spans="1:21" ht="21" thickBot="1">
      <c r="A41" s="70">
        <v>7</v>
      </c>
      <c r="B41" s="69" t="s">
        <v>1</v>
      </c>
      <c r="C41" s="63"/>
      <c r="D41" s="64"/>
      <c r="E41" s="64"/>
      <c r="F41" s="67"/>
      <c r="G41" s="310">
        <f>G42</f>
        <v>67500</v>
      </c>
      <c r="H41" s="320">
        <f aca="true" t="shared" si="17" ref="H41:M41">H42</f>
        <v>0</v>
      </c>
      <c r="I41" s="320">
        <f t="shared" si="17"/>
        <v>0</v>
      </c>
      <c r="J41" s="320">
        <f t="shared" si="17"/>
        <v>0</v>
      </c>
      <c r="K41" s="320"/>
      <c r="L41" s="335">
        <f t="shared" si="17"/>
        <v>0</v>
      </c>
      <c r="M41" s="335">
        <f t="shared" si="17"/>
        <v>67500</v>
      </c>
      <c r="N41" s="150">
        <f t="shared" si="1"/>
        <v>0</v>
      </c>
      <c r="O41" s="20">
        <f>O42</f>
        <v>2500</v>
      </c>
      <c r="P41" s="20">
        <f>P42</f>
        <v>2500</v>
      </c>
      <c r="Q41" s="3"/>
      <c r="R41" s="3"/>
      <c r="S41" s="3"/>
      <c r="T41" s="147">
        <f t="shared" si="2"/>
        <v>67500</v>
      </c>
      <c r="U41" s="206">
        <f>G41/G48*100</f>
        <v>0.322090098477974</v>
      </c>
    </row>
    <row r="42" spans="1:21" ht="21" thickBot="1">
      <c r="A42" s="70">
        <v>72</v>
      </c>
      <c r="B42" s="69" t="s">
        <v>117</v>
      </c>
      <c r="C42" s="71">
        <f>SUM(C43:C45)</f>
        <v>2500</v>
      </c>
      <c r="D42" s="72">
        <f>D43+D45</f>
        <v>0</v>
      </c>
      <c r="E42" s="72">
        <f>E43+E45</f>
        <v>0</v>
      </c>
      <c r="F42" s="73">
        <f aca="true" t="shared" si="18" ref="F42:M42">SUM(F43:F45)</f>
        <v>2500</v>
      </c>
      <c r="G42" s="306">
        <f t="shared" si="18"/>
        <v>67500</v>
      </c>
      <c r="H42" s="306">
        <f t="shared" si="18"/>
        <v>0</v>
      </c>
      <c r="I42" s="306">
        <f t="shared" si="18"/>
        <v>0</v>
      </c>
      <c r="J42" s="306">
        <f t="shared" si="18"/>
        <v>0</v>
      </c>
      <c r="K42" s="306">
        <f t="shared" si="18"/>
        <v>0</v>
      </c>
      <c r="L42" s="334">
        <f t="shared" si="18"/>
        <v>0</v>
      </c>
      <c r="M42" s="334">
        <f t="shared" si="18"/>
        <v>67500</v>
      </c>
      <c r="N42" s="150">
        <f t="shared" si="1"/>
        <v>0</v>
      </c>
      <c r="O42" s="20">
        <v>2500</v>
      </c>
      <c r="P42" s="165">
        <v>2500</v>
      </c>
      <c r="Q42" s="3"/>
      <c r="R42" s="3"/>
      <c r="S42" s="3"/>
      <c r="T42" s="147">
        <f t="shared" si="2"/>
        <v>67500</v>
      </c>
      <c r="U42" s="206">
        <f>G42/G48*100</f>
        <v>0.322090098477974</v>
      </c>
    </row>
    <row r="43" spans="1:21" ht="21" hidden="1" thickBot="1">
      <c r="A43" s="98">
        <v>7211</v>
      </c>
      <c r="B43" s="50" t="s">
        <v>16</v>
      </c>
      <c r="C43" s="63">
        <v>2500</v>
      </c>
      <c r="D43" s="64">
        <v>0</v>
      </c>
      <c r="E43" s="64">
        <v>0</v>
      </c>
      <c r="F43" s="67">
        <v>2500</v>
      </c>
      <c r="G43" s="315">
        <v>2500</v>
      </c>
      <c r="H43" s="320">
        <v>0</v>
      </c>
      <c r="I43" s="320">
        <v>0</v>
      </c>
      <c r="J43" s="320">
        <v>0</v>
      </c>
      <c r="K43" s="320"/>
      <c r="L43" s="335">
        <v>0</v>
      </c>
      <c r="M43" s="337">
        <v>2500</v>
      </c>
      <c r="N43" s="150">
        <f t="shared" si="1"/>
        <v>0</v>
      </c>
      <c r="O43" s="20"/>
      <c r="P43" s="165"/>
      <c r="Q43" s="3"/>
      <c r="R43" s="3"/>
      <c r="S43" s="3"/>
      <c r="T43" s="147">
        <f t="shared" si="2"/>
        <v>2500</v>
      </c>
      <c r="U43" s="206"/>
    </row>
    <row r="44" spans="1:21" ht="14.25" hidden="1" thickBot="1">
      <c r="A44" s="356">
        <v>7221</v>
      </c>
      <c r="B44" s="357" t="s">
        <v>157</v>
      </c>
      <c r="C44" s="63"/>
      <c r="D44" s="64"/>
      <c r="E44" s="64"/>
      <c r="F44" s="67"/>
      <c r="G44" s="315">
        <v>20000</v>
      </c>
      <c r="H44" s="320"/>
      <c r="I44" s="320"/>
      <c r="J44" s="320"/>
      <c r="K44" s="320"/>
      <c r="L44" s="335"/>
      <c r="M44" s="337">
        <v>20000</v>
      </c>
      <c r="N44" s="150"/>
      <c r="O44" s="20"/>
      <c r="P44" s="165"/>
      <c r="Q44" s="3"/>
      <c r="R44" s="3"/>
      <c r="S44" s="3"/>
      <c r="T44" s="147"/>
      <c r="U44" s="206"/>
    </row>
    <row r="45" spans="1:21" ht="24.75" customHeight="1" hidden="1" thickBot="1">
      <c r="A45" s="68">
        <v>7231</v>
      </c>
      <c r="B45" s="50" t="s">
        <v>17</v>
      </c>
      <c r="C45" s="63">
        <v>0</v>
      </c>
      <c r="D45" s="64">
        <v>0</v>
      </c>
      <c r="E45" s="64">
        <v>0</v>
      </c>
      <c r="F45" s="67"/>
      <c r="G45" s="315">
        <v>45000</v>
      </c>
      <c r="H45" s="320">
        <v>0</v>
      </c>
      <c r="I45" s="320">
        <v>0</v>
      </c>
      <c r="J45" s="320">
        <v>0</v>
      </c>
      <c r="K45" s="320"/>
      <c r="L45" s="335">
        <v>0</v>
      </c>
      <c r="M45" s="337">
        <v>45000</v>
      </c>
      <c r="N45" s="150">
        <f t="shared" si="1"/>
        <v>0</v>
      </c>
      <c r="O45" s="20"/>
      <c r="P45" s="165"/>
      <c r="Q45" s="3"/>
      <c r="R45" s="3"/>
      <c r="S45" s="3"/>
      <c r="T45" s="147">
        <f t="shared" si="2"/>
        <v>45000</v>
      </c>
      <c r="U45" s="206"/>
    </row>
    <row r="46" spans="1:21" ht="14.25" thickBot="1">
      <c r="A46" s="82" t="s">
        <v>66</v>
      </c>
      <c r="B46" s="58" t="s">
        <v>65</v>
      </c>
      <c r="C46" s="80">
        <f>C16+C21+C26+C42</f>
        <v>12605986</v>
      </c>
      <c r="D46" s="81" t="e">
        <f>D16+D21+D26+D42</f>
        <v>#REF!</v>
      </c>
      <c r="E46" s="81">
        <f>E16+E21+E26+E42</f>
        <v>24400</v>
      </c>
      <c r="F46" s="73">
        <f>F16+F21+F26+F32+F42</f>
        <v>14725610</v>
      </c>
      <c r="G46" s="306">
        <f aca="true" t="shared" si="19" ref="G46:M46">G41+G5</f>
        <v>15186593</v>
      </c>
      <c r="H46" s="306">
        <f t="shared" si="19"/>
        <v>229439</v>
      </c>
      <c r="I46" s="306">
        <f t="shared" si="19"/>
        <v>5192000</v>
      </c>
      <c r="J46" s="306">
        <f t="shared" si="19"/>
        <v>8763897</v>
      </c>
      <c r="K46" s="306">
        <f t="shared" si="19"/>
        <v>905757</v>
      </c>
      <c r="L46" s="334">
        <f t="shared" si="19"/>
        <v>0</v>
      </c>
      <c r="M46" s="334">
        <f t="shared" si="19"/>
        <v>95500</v>
      </c>
      <c r="N46" s="150">
        <f t="shared" si="1"/>
        <v>0</v>
      </c>
      <c r="O46" s="152">
        <f>O41+O5</f>
        <v>13978980</v>
      </c>
      <c r="P46" s="152">
        <f>P41+P5</f>
        <v>13978980</v>
      </c>
      <c r="Q46" s="3"/>
      <c r="R46" s="3"/>
      <c r="S46" s="3"/>
      <c r="T46" s="147">
        <f t="shared" si="2"/>
        <v>15186593</v>
      </c>
      <c r="U46" s="206">
        <f>G46/G48*100</f>
        <v>72.46594422096163</v>
      </c>
    </row>
    <row r="47" spans="1:22" s="1" customFormat="1" ht="21.75" customHeight="1" thickBot="1">
      <c r="A47" s="57">
        <v>922</v>
      </c>
      <c r="B47" s="50" t="s">
        <v>50</v>
      </c>
      <c r="C47" s="63">
        <v>5785000</v>
      </c>
      <c r="D47" s="64">
        <v>720295</v>
      </c>
      <c r="E47" s="64">
        <v>0</v>
      </c>
      <c r="F47" s="65">
        <v>8897687</v>
      </c>
      <c r="G47" s="323">
        <v>5770276</v>
      </c>
      <c r="H47" s="328">
        <v>0</v>
      </c>
      <c r="I47" s="423">
        <v>1373616</v>
      </c>
      <c r="J47" s="355">
        <v>4324522</v>
      </c>
      <c r="K47" s="375">
        <v>0</v>
      </c>
      <c r="L47" s="341">
        <v>0</v>
      </c>
      <c r="M47" s="342">
        <v>72138</v>
      </c>
      <c r="N47" s="148">
        <f t="shared" si="1"/>
        <v>0</v>
      </c>
      <c r="O47" s="217">
        <v>3834676</v>
      </c>
      <c r="P47" s="165">
        <v>2976476</v>
      </c>
      <c r="Q47" s="3"/>
      <c r="R47" s="3"/>
      <c r="S47" s="3"/>
      <c r="T47" s="147">
        <f t="shared" si="2"/>
        <v>5770276</v>
      </c>
      <c r="U47" s="376">
        <f>G47/G48*100</f>
        <v>27.53405577903837</v>
      </c>
      <c r="V47" s="9">
        <f>G47+O47+P47</f>
        <v>12581428</v>
      </c>
    </row>
    <row r="48" spans="1:21" ht="14.25" thickBot="1">
      <c r="A48" s="99"/>
      <c r="B48" s="100" t="s">
        <v>54</v>
      </c>
      <c r="C48" s="101">
        <f aca="true" t="shared" si="20" ref="C48:P48">C46+C47</f>
        <v>18390986</v>
      </c>
      <c r="D48" s="102" t="e">
        <f t="shared" si="20"/>
        <v>#REF!</v>
      </c>
      <c r="E48" s="102">
        <f t="shared" si="20"/>
        <v>24400</v>
      </c>
      <c r="F48" s="103">
        <f t="shared" si="20"/>
        <v>23623297</v>
      </c>
      <c r="G48" s="310">
        <f t="shared" si="20"/>
        <v>20956869</v>
      </c>
      <c r="H48" s="310">
        <f t="shared" si="20"/>
        <v>229439</v>
      </c>
      <c r="I48" s="310">
        <f t="shared" si="20"/>
        <v>6565616</v>
      </c>
      <c r="J48" s="310">
        <f t="shared" si="20"/>
        <v>13088419</v>
      </c>
      <c r="K48" s="310">
        <f t="shared" si="20"/>
        <v>905757</v>
      </c>
      <c r="L48" s="204">
        <f t="shared" si="20"/>
        <v>0</v>
      </c>
      <c r="M48" s="204">
        <f t="shared" si="20"/>
        <v>167638</v>
      </c>
      <c r="N48" s="150">
        <f t="shared" si="1"/>
        <v>0</v>
      </c>
      <c r="O48" s="155">
        <f t="shared" si="20"/>
        <v>17813656</v>
      </c>
      <c r="P48" s="155">
        <f t="shared" si="20"/>
        <v>16955456</v>
      </c>
      <c r="Q48" s="3"/>
      <c r="R48" s="3"/>
      <c r="S48" s="3"/>
      <c r="T48" s="147">
        <f t="shared" si="2"/>
        <v>20956869</v>
      </c>
      <c r="U48" s="204">
        <f>U46+U47</f>
        <v>100</v>
      </c>
    </row>
    <row r="49" spans="1:16" ht="14.25" customHeight="1">
      <c r="A49" s="104"/>
      <c r="C49" s="106"/>
      <c r="D49" s="107"/>
      <c r="E49" s="107"/>
      <c r="F49" s="3"/>
      <c r="G49" s="229"/>
      <c r="K49" s="231"/>
      <c r="L49" s="1"/>
      <c r="M49" s="21"/>
      <c r="O49" s="8"/>
      <c r="P49" s="8"/>
    </row>
    <row r="50" spans="1:16" ht="14.25" thickBot="1">
      <c r="A50" s="23"/>
      <c r="B50" s="36" t="s">
        <v>165</v>
      </c>
      <c r="C50" s="106"/>
      <c r="D50" s="107"/>
      <c r="E50" s="107"/>
      <c r="F50" s="22"/>
      <c r="G50" s="260"/>
      <c r="H50" s="261"/>
      <c r="I50" s="261"/>
      <c r="J50" s="262"/>
      <c r="K50" s="231"/>
      <c r="L50" s="1"/>
      <c r="M50" s="10" t="s">
        <v>164</v>
      </c>
      <c r="O50" s="8"/>
      <c r="P50" s="8"/>
    </row>
    <row r="51" spans="1:16" ht="14.25" hidden="1" thickBot="1">
      <c r="A51" s="23"/>
      <c r="B51" s="108"/>
      <c r="C51" s="106"/>
      <c r="D51" s="107"/>
      <c r="E51" s="107"/>
      <c r="F51" s="22"/>
      <c r="G51" s="260"/>
      <c r="H51" s="262">
        <f aca="true" t="shared" si="21" ref="H51:M51">H54+H64+H95+H99</f>
        <v>154439</v>
      </c>
      <c r="I51" s="262">
        <f t="shared" si="21"/>
        <v>5593303</v>
      </c>
      <c r="J51" s="262">
        <f t="shared" si="21"/>
        <v>12907057</v>
      </c>
      <c r="K51" s="262">
        <f t="shared" si="21"/>
        <v>862109</v>
      </c>
      <c r="L51" s="262">
        <f t="shared" si="21"/>
        <v>0</v>
      </c>
      <c r="M51" s="262">
        <f t="shared" si="21"/>
        <v>0</v>
      </c>
      <c r="O51" s="8"/>
      <c r="P51" s="8"/>
    </row>
    <row r="52" spans="1:21" ht="84" customHeight="1" thickBot="1">
      <c r="A52" s="38" t="s">
        <v>9</v>
      </c>
      <c r="B52" s="39" t="s">
        <v>18</v>
      </c>
      <c r="C52" s="11" t="s">
        <v>57</v>
      </c>
      <c r="D52" s="11" t="s">
        <v>59</v>
      </c>
      <c r="E52" s="40" t="s">
        <v>58</v>
      </c>
      <c r="F52" s="11" t="s">
        <v>67</v>
      </c>
      <c r="G52" s="232" t="s">
        <v>154</v>
      </c>
      <c r="H52" s="424" t="s">
        <v>123</v>
      </c>
      <c r="I52" s="424" t="s">
        <v>126</v>
      </c>
      <c r="J52" s="425" t="s">
        <v>127</v>
      </c>
      <c r="K52" s="425" t="s">
        <v>124</v>
      </c>
      <c r="L52" s="426" t="s">
        <v>125</v>
      </c>
      <c r="M52" s="15" t="s">
        <v>128</v>
      </c>
      <c r="N52" s="41"/>
      <c r="O52" s="42" t="s">
        <v>144</v>
      </c>
      <c r="P52" s="42" t="s">
        <v>155</v>
      </c>
      <c r="U52" s="211" t="s">
        <v>138</v>
      </c>
    </row>
    <row r="53" spans="1:21" ht="14.25" thickBot="1">
      <c r="A53" s="38">
        <v>3</v>
      </c>
      <c r="B53" s="58" t="s">
        <v>73</v>
      </c>
      <c r="C53" s="11"/>
      <c r="D53" s="11"/>
      <c r="E53" s="40"/>
      <c r="F53" s="17">
        <f>F54+F64+F95</f>
        <v>14376158</v>
      </c>
      <c r="G53" s="263">
        <f aca="true" t="shared" si="22" ref="G53:P53">G54+G64+G95+G99</f>
        <v>19516908</v>
      </c>
      <c r="H53" s="263">
        <f t="shared" si="22"/>
        <v>154439</v>
      </c>
      <c r="I53" s="263">
        <f t="shared" si="22"/>
        <v>5593303</v>
      </c>
      <c r="J53" s="263">
        <f t="shared" si="22"/>
        <v>12907057</v>
      </c>
      <c r="K53" s="263">
        <f t="shared" si="22"/>
        <v>862109</v>
      </c>
      <c r="L53" s="25">
        <f t="shared" si="22"/>
        <v>0</v>
      </c>
      <c r="M53" s="25">
        <f t="shared" si="22"/>
        <v>0</v>
      </c>
      <c r="N53" s="109">
        <f>SUM(H53:M53)</f>
        <v>19516908</v>
      </c>
      <c r="O53" s="17">
        <f t="shared" si="22"/>
        <v>17365656</v>
      </c>
      <c r="P53" s="17">
        <f t="shared" si="22"/>
        <v>16565094</v>
      </c>
      <c r="T53" s="34">
        <f>SUM(H53:M53)</f>
        <v>19516908</v>
      </c>
      <c r="U53" s="206">
        <f>G53/G129*100</f>
        <v>93.12893066230457</v>
      </c>
    </row>
    <row r="54" spans="1:21" ht="15.75" customHeight="1" thickBot="1">
      <c r="A54" s="110">
        <v>31</v>
      </c>
      <c r="B54" s="58" t="s">
        <v>2</v>
      </c>
      <c r="C54" s="16">
        <f>SUM(C56:C61)</f>
        <v>7756059</v>
      </c>
      <c r="D54" s="40">
        <f>SUM(D56:D61)</f>
        <v>134221</v>
      </c>
      <c r="E54" s="40" t="e">
        <f>SUM(E56:E61)</f>
        <v>#REF!</v>
      </c>
      <c r="F54" s="6">
        <f aca="true" t="shared" si="23" ref="F54:M54">F55+F59+F62</f>
        <v>8548982</v>
      </c>
      <c r="G54" s="264">
        <f t="shared" si="23"/>
        <v>10895129</v>
      </c>
      <c r="H54" s="264">
        <f t="shared" si="23"/>
        <v>0</v>
      </c>
      <c r="I54" s="264">
        <f t="shared" si="23"/>
        <v>2792860</v>
      </c>
      <c r="J54" s="264">
        <f t="shared" si="23"/>
        <v>7698474</v>
      </c>
      <c r="K54" s="264">
        <f>K55+K59+K62</f>
        <v>403795</v>
      </c>
      <c r="L54" s="6">
        <f t="shared" si="23"/>
        <v>0</v>
      </c>
      <c r="M54" s="6">
        <f t="shared" si="23"/>
        <v>0</v>
      </c>
      <c r="N54" s="292">
        <f aca="true" t="shared" si="24" ref="N54:N117">SUM(H54:M54)</f>
        <v>10895129</v>
      </c>
      <c r="O54" s="218">
        <v>9895386</v>
      </c>
      <c r="P54" s="219">
        <v>9895386</v>
      </c>
      <c r="T54" s="34">
        <f>SUM(H54:M54)</f>
        <v>10895129</v>
      </c>
      <c r="U54" s="206">
        <f>G54/G129*100</f>
        <v>51.9883432968923</v>
      </c>
    </row>
    <row r="55" spans="1:23" ht="14.25" thickBot="1">
      <c r="A55" s="110">
        <v>311</v>
      </c>
      <c r="B55" s="58" t="s">
        <v>71</v>
      </c>
      <c r="C55" s="16"/>
      <c r="D55" s="40"/>
      <c r="E55" s="40"/>
      <c r="F55" s="6">
        <f>F56+F57</f>
        <v>7283376</v>
      </c>
      <c r="G55" s="264">
        <f aca="true" t="shared" si="25" ref="G55:M55">SUM(G56:G58)</f>
        <v>9053677</v>
      </c>
      <c r="H55" s="264">
        <f t="shared" si="25"/>
        <v>0</v>
      </c>
      <c r="I55" s="264">
        <f t="shared" si="25"/>
        <v>2239202</v>
      </c>
      <c r="J55" s="264">
        <f t="shared" si="25"/>
        <v>6449090</v>
      </c>
      <c r="K55" s="264">
        <f t="shared" si="25"/>
        <v>365385</v>
      </c>
      <c r="L55" s="6">
        <f t="shared" si="25"/>
        <v>0</v>
      </c>
      <c r="M55" s="6">
        <f t="shared" si="25"/>
        <v>0</v>
      </c>
      <c r="N55" s="109">
        <f t="shared" si="24"/>
        <v>9053677</v>
      </c>
      <c r="O55" s="218"/>
      <c r="P55" s="219"/>
      <c r="T55" s="34">
        <f>SUM(H55:M55)</f>
        <v>9053677</v>
      </c>
      <c r="U55" s="206">
        <f>G55/G129*100</f>
        <v>43.20147728174471</v>
      </c>
      <c r="W55" s="4">
        <v>8149071</v>
      </c>
    </row>
    <row r="56" spans="1:23" ht="14.25" hidden="1" thickBot="1">
      <c r="A56" s="111">
        <v>3111</v>
      </c>
      <c r="B56" s="112" t="s">
        <v>19</v>
      </c>
      <c r="C56" s="113">
        <v>6628114</v>
      </c>
      <c r="D56" s="114">
        <v>116209</v>
      </c>
      <c r="E56" s="114">
        <v>0</v>
      </c>
      <c r="F56" s="33">
        <v>7220745</v>
      </c>
      <c r="G56" s="265">
        <v>8881621</v>
      </c>
      <c r="H56" s="266">
        <v>0</v>
      </c>
      <c r="I56" s="265">
        <f>G56-H56-J56-K56-L56-M56</f>
        <v>2109146</v>
      </c>
      <c r="J56" s="267">
        <v>6407090</v>
      </c>
      <c r="K56" s="265">
        <v>365385</v>
      </c>
      <c r="L56" s="7"/>
      <c r="M56" s="26"/>
      <c r="N56" s="109">
        <f t="shared" si="24"/>
        <v>8881621</v>
      </c>
      <c r="O56" s="218"/>
      <c r="P56" s="219"/>
      <c r="T56" s="34">
        <f>SUM(H56:M56)</f>
        <v>8881621</v>
      </c>
      <c r="U56" s="206"/>
      <c r="W56" s="4">
        <v>2503567</v>
      </c>
    </row>
    <row r="57" spans="1:23" ht="14.25" hidden="1" thickBot="1">
      <c r="A57" s="111">
        <v>3113</v>
      </c>
      <c r="B57" s="112" t="s">
        <v>20</v>
      </c>
      <c r="C57" s="113">
        <v>87089</v>
      </c>
      <c r="D57" s="114">
        <v>0</v>
      </c>
      <c r="E57" s="114" t="e">
        <f>C57-#REF!</f>
        <v>#REF!</v>
      </c>
      <c r="F57" s="33">
        <v>62631</v>
      </c>
      <c r="G57" s="265">
        <v>172056</v>
      </c>
      <c r="H57" s="266"/>
      <c r="I57" s="265">
        <f>G57-H57-J57-K57-L57-M57</f>
        <v>130056</v>
      </c>
      <c r="J57" s="266">
        <v>42000</v>
      </c>
      <c r="K57" s="266"/>
      <c r="L57" s="7"/>
      <c r="M57" s="7"/>
      <c r="N57" s="109">
        <f t="shared" si="24"/>
        <v>172056</v>
      </c>
      <c r="O57" s="218"/>
      <c r="P57" s="219"/>
      <c r="T57" s="34">
        <f aca="true" t="shared" si="26" ref="T57:T120">SUM(H57:M57)</f>
        <v>172056</v>
      </c>
      <c r="U57" s="206"/>
      <c r="W57" s="4">
        <v>120073</v>
      </c>
    </row>
    <row r="58" spans="1:21" ht="14.25" hidden="1" thickBot="1">
      <c r="A58" s="115">
        <v>3114</v>
      </c>
      <c r="B58" s="116" t="s">
        <v>92</v>
      </c>
      <c r="C58" s="113"/>
      <c r="D58" s="114"/>
      <c r="E58" s="114"/>
      <c r="F58" s="33"/>
      <c r="G58" s="268">
        <v>0</v>
      </c>
      <c r="H58" s="266">
        <v>0</v>
      </c>
      <c r="I58" s="266">
        <v>0</v>
      </c>
      <c r="J58" s="266">
        <v>0</v>
      </c>
      <c r="K58" s="266"/>
      <c r="L58" s="7"/>
      <c r="M58" s="7"/>
      <c r="N58" s="109">
        <f t="shared" si="24"/>
        <v>0</v>
      </c>
      <c r="O58" s="218"/>
      <c r="P58" s="219"/>
      <c r="T58" s="34">
        <f t="shared" si="26"/>
        <v>0</v>
      </c>
      <c r="U58" s="206"/>
    </row>
    <row r="59" spans="1:23" ht="14.25" thickBot="1">
      <c r="A59" s="110">
        <v>313</v>
      </c>
      <c r="B59" s="117" t="s">
        <v>72</v>
      </c>
      <c r="C59" s="16"/>
      <c r="D59" s="40"/>
      <c r="E59" s="40"/>
      <c r="F59" s="27">
        <f>F60+F61</f>
        <v>983256</v>
      </c>
      <c r="G59" s="269">
        <f>G60+G61</f>
        <v>1471977</v>
      </c>
      <c r="H59" s="269">
        <f aca="true" t="shared" si="27" ref="H59:M59">H60+H61</f>
        <v>0</v>
      </c>
      <c r="I59" s="269">
        <f t="shared" si="27"/>
        <v>369468</v>
      </c>
      <c r="J59" s="269">
        <f t="shared" si="27"/>
        <v>1064099</v>
      </c>
      <c r="K59" s="269">
        <f>K60+K61</f>
        <v>38410</v>
      </c>
      <c r="L59" s="27">
        <f t="shared" si="27"/>
        <v>0</v>
      </c>
      <c r="M59" s="27">
        <f t="shared" si="27"/>
        <v>0</v>
      </c>
      <c r="N59" s="109">
        <f t="shared" si="24"/>
        <v>1471977</v>
      </c>
      <c r="O59" s="218"/>
      <c r="P59" s="219"/>
      <c r="T59" s="34">
        <f t="shared" si="26"/>
        <v>1471977</v>
      </c>
      <c r="U59" s="206"/>
      <c r="W59" s="4">
        <v>1376840</v>
      </c>
    </row>
    <row r="60" spans="1:23" ht="14.25" hidden="1" thickBot="1">
      <c r="A60" s="111">
        <v>3132</v>
      </c>
      <c r="B60" s="112" t="s">
        <v>21</v>
      </c>
      <c r="C60" s="113">
        <v>1040856</v>
      </c>
      <c r="D60" s="114">
        <v>18012</v>
      </c>
      <c r="E60" s="114">
        <v>0</v>
      </c>
      <c r="F60" s="33">
        <v>983256</v>
      </c>
      <c r="G60" s="268">
        <v>1471977</v>
      </c>
      <c r="H60" s="266"/>
      <c r="I60" s="270">
        <v>369468</v>
      </c>
      <c r="J60" s="270">
        <v>1064099</v>
      </c>
      <c r="K60" s="270">
        <v>38410</v>
      </c>
      <c r="L60" s="7"/>
      <c r="M60" s="29"/>
      <c r="N60" s="109">
        <f t="shared" si="24"/>
        <v>1471977</v>
      </c>
      <c r="O60" s="218"/>
      <c r="P60" s="219"/>
      <c r="T60" s="34">
        <f t="shared" si="26"/>
        <v>1471977</v>
      </c>
      <c r="U60" s="206"/>
      <c r="W60" s="4">
        <v>406664</v>
      </c>
    </row>
    <row r="61" spans="1:21" ht="14.25" hidden="1" thickBot="1">
      <c r="A61" s="111"/>
      <c r="B61" s="112"/>
      <c r="C61" s="113"/>
      <c r="D61" s="114"/>
      <c r="E61" s="114"/>
      <c r="F61" s="33"/>
      <c r="G61" s="268"/>
      <c r="H61" s="266"/>
      <c r="I61" s="270"/>
      <c r="J61" s="270"/>
      <c r="K61" s="270"/>
      <c r="L61" s="7"/>
      <c r="M61" s="29"/>
      <c r="N61" s="109">
        <f t="shared" si="24"/>
        <v>0</v>
      </c>
      <c r="O61" s="218"/>
      <c r="P61" s="219"/>
      <c r="T61" s="34"/>
      <c r="U61" s="206"/>
    </row>
    <row r="62" spans="1:23" ht="14.25" thickBot="1">
      <c r="A62" s="110">
        <v>312</v>
      </c>
      <c r="B62" s="39" t="s">
        <v>3</v>
      </c>
      <c r="C62" s="16">
        <f>SUM(C63)</f>
        <v>319193</v>
      </c>
      <c r="D62" s="40">
        <f>SUM(D63:D64)</f>
        <v>38800</v>
      </c>
      <c r="E62" s="40">
        <f>SUM(E63:E64)</f>
        <v>0</v>
      </c>
      <c r="F62" s="17">
        <f aca="true" t="shared" si="28" ref="F62:M62">SUM(F63)</f>
        <v>282350</v>
      </c>
      <c r="G62" s="263">
        <f t="shared" si="28"/>
        <v>369475</v>
      </c>
      <c r="H62" s="263">
        <f t="shared" si="28"/>
        <v>0</v>
      </c>
      <c r="I62" s="263">
        <f t="shared" si="28"/>
        <v>184190</v>
      </c>
      <c r="J62" s="263">
        <f t="shared" si="28"/>
        <v>185285</v>
      </c>
      <c r="K62" s="263">
        <f t="shared" si="28"/>
        <v>0</v>
      </c>
      <c r="L62" s="25">
        <f t="shared" si="28"/>
        <v>0</v>
      </c>
      <c r="M62" s="25">
        <f t="shared" si="28"/>
        <v>0</v>
      </c>
      <c r="N62" s="109">
        <f t="shared" si="24"/>
        <v>369475</v>
      </c>
      <c r="O62" s="218">
        <v>0</v>
      </c>
      <c r="P62" s="219">
        <v>0</v>
      </c>
      <c r="T62" s="34">
        <f t="shared" si="26"/>
        <v>369475</v>
      </c>
      <c r="U62" s="206">
        <f>G62/G129*100</f>
        <v>1.763025764965177</v>
      </c>
      <c r="W62" s="4">
        <v>369475</v>
      </c>
    </row>
    <row r="63" spans="1:23" ht="23.25" customHeight="1" hidden="1" thickBot="1">
      <c r="A63" s="119">
        <v>3121</v>
      </c>
      <c r="B63" s="50" t="s">
        <v>135</v>
      </c>
      <c r="C63" s="113">
        <v>319193</v>
      </c>
      <c r="D63" s="114">
        <v>38800</v>
      </c>
      <c r="E63" s="114">
        <v>0</v>
      </c>
      <c r="F63" s="33">
        <v>282350</v>
      </c>
      <c r="G63" s="268">
        <v>369475</v>
      </c>
      <c r="H63" s="271"/>
      <c r="I63" s="271">
        <v>184190</v>
      </c>
      <c r="J63" s="272">
        <v>185285</v>
      </c>
      <c r="K63" s="271">
        <v>0</v>
      </c>
      <c r="L63" s="26">
        <v>0</v>
      </c>
      <c r="M63" s="30">
        <v>0</v>
      </c>
      <c r="N63" s="109">
        <f t="shared" si="24"/>
        <v>369475</v>
      </c>
      <c r="O63" s="218"/>
      <c r="P63" s="219"/>
      <c r="T63" s="34">
        <f t="shared" si="26"/>
        <v>369475</v>
      </c>
      <c r="U63" s="206"/>
      <c r="W63" s="4">
        <v>184785</v>
      </c>
    </row>
    <row r="64" spans="1:21" s="120" customFormat="1" ht="14.25" thickBot="1">
      <c r="A64" s="110">
        <v>32</v>
      </c>
      <c r="B64" s="58" t="s">
        <v>4</v>
      </c>
      <c r="C64" s="11"/>
      <c r="D64" s="40"/>
      <c r="E64" s="40"/>
      <c r="F64" s="6">
        <f>F65+F69+F76+F88</f>
        <v>5820326</v>
      </c>
      <c r="G64" s="264">
        <f aca="true" t="shared" si="29" ref="G64:M64">G65+G69+G76+G88+G86</f>
        <v>8154870</v>
      </c>
      <c r="H64" s="264">
        <f t="shared" si="29"/>
        <v>154439</v>
      </c>
      <c r="I64" s="264">
        <f t="shared" si="29"/>
        <v>2786793</v>
      </c>
      <c r="J64" s="264">
        <f t="shared" si="29"/>
        <v>4758533</v>
      </c>
      <c r="K64" s="264">
        <f t="shared" si="29"/>
        <v>455105</v>
      </c>
      <c r="L64" s="6">
        <f t="shared" si="29"/>
        <v>0</v>
      </c>
      <c r="M64" s="6">
        <f t="shared" si="29"/>
        <v>0</v>
      </c>
      <c r="N64" s="109">
        <f t="shared" si="24"/>
        <v>8154870</v>
      </c>
      <c r="O64" s="220">
        <v>7435570</v>
      </c>
      <c r="P64" s="220">
        <v>6635008</v>
      </c>
      <c r="T64" s="34">
        <f t="shared" si="26"/>
        <v>8154870</v>
      </c>
      <c r="U64" s="206">
        <f>G64/G129*100</f>
        <v>38.912635279630756</v>
      </c>
    </row>
    <row r="65" spans="1:21" ht="24" thickBot="1">
      <c r="A65" s="110">
        <v>321</v>
      </c>
      <c r="B65" s="58" t="s">
        <v>5</v>
      </c>
      <c r="C65" s="16">
        <f aca="true" t="shared" si="30" ref="C65:J65">SUM(C66:C68)</f>
        <v>317192</v>
      </c>
      <c r="D65" s="40">
        <f t="shared" si="30"/>
        <v>30000</v>
      </c>
      <c r="E65" s="40">
        <f t="shared" si="30"/>
        <v>0</v>
      </c>
      <c r="F65" s="17">
        <f>SUM(F66:F68)</f>
        <v>386612</v>
      </c>
      <c r="G65" s="263">
        <f>SUM(G66:G68)</f>
        <v>318166</v>
      </c>
      <c r="H65" s="263">
        <f t="shared" si="30"/>
        <v>0</v>
      </c>
      <c r="I65" s="263">
        <f t="shared" si="30"/>
        <v>79274</v>
      </c>
      <c r="J65" s="263">
        <f t="shared" si="30"/>
        <v>193415</v>
      </c>
      <c r="K65" s="263">
        <f>SUM(K66:K68)</f>
        <v>45477</v>
      </c>
      <c r="L65" s="25">
        <f>SUM(L66:L68)</f>
        <v>0</v>
      </c>
      <c r="M65" s="25">
        <f>SUM(M66:M68)</f>
        <v>0</v>
      </c>
      <c r="N65" s="109">
        <f t="shared" si="24"/>
        <v>318166</v>
      </c>
      <c r="O65" s="218"/>
      <c r="P65" s="219"/>
      <c r="T65" s="34">
        <f t="shared" si="26"/>
        <v>318166</v>
      </c>
      <c r="U65" s="206">
        <f>G65/G129*100</f>
        <v>1.518194344775453</v>
      </c>
    </row>
    <row r="66" spans="1:23" ht="14.25" hidden="1" thickBot="1">
      <c r="A66" s="111">
        <v>3211</v>
      </c>
      <c r="B66" s="112" t="s">
        <v>23</v>
      </c>
      <c r="C66" s="113">
        <v>50000</v>
      </c>
      <c r="D66" s="114">
        <v>0</v>
      </c>
      <c r="E66" s="114">
        <v>0</v>
      </c>
      <c r="F66" s="33">
        <v>50000</v>
      </c>
      <c r="G66" s="273">
        <v>56000</v>
      </c>
      <c r="H66" s="266"/>
      <c r="I66" s="265">
        <f>G66-H66-J66-K66-L66-M66</f>
        <v>21480</v>
      </c>
      <c r="J66" s="274">
        <v>15000</v>
      </c>
      <c r="K66" s="266">
        <v>19520</v>
      </c>
      <c r="L66" s="7">
        <v>0</v>
      </c>
      <c r="M66" s="7">
        <v>0</v>
      </c>
      <c r="N66" s="109">
        <f t="shared" si="24"/>
        <v>56000</v>
      </c>
      <c r="O66" s="218"/>
      <c r="P66" s="219"/>
      <c r="T66" s="34">
        <f t="shared" si="26"/>
        <v>56000</v>
      </c>
      <c r="U66" s="206"/>
      <c r="W66" s="4">
        <v>22390</v>
      </c>
    </row>
    <row r="67" spans="1:23" ht="21" customHeight="1" hidden="1" thickBot="1">
      <c r="A67" s="111">
        <v>3212</v>
      </c>
      <c r="B67" s="112" t="s">
        <v>24</v>
      </c>
      <c r="C67" s="113">
        <v>207192</v>
      </c>
      <c r="D67" s="114">
        <v>0</v>
      </c>
      <c r="E67" s="114">
        <v>0</v>
      </c>
      <c r="F67" s="33">
        <v>161172</v>
      </c>
      <c r="G67" s="268">
        <v>207166</v>
      </c>
      <c r="H67" s="271"/>
      <c r="I67" s="271">
        <f>G67-H67-J67-K67-L67-M67</f>
        <v>42394</v>
      </c>
      <c r="J67" s="272">
        <v>153415</v>
      </c>
      <c r="K67" s="271">
        <v>11357</v>
      </c>
      <c r="L67" s="30">
        <v>0</v>
      </c>
      <c r="M67" s="30">
        <v>0</v>
      </c>
      <c r="N67" s="109">
        <f t="shared" si="24"/>
        <v>207166</v>
      </c>
      <c r="O67" s="218"/>
      <c r="P67" s="219"/>
      <c r="T67" s="34">
        <f t="shared" si="26"/>
        <v>207166</v>
      </c>
      <c r="U67" s="206"/>
      <c r="W67" s="4">
        <v>107982</v>
      </c>
    </row>
    <row r="68" spans="1:23" ht="14.25" hidden="1" thickBot="1">
      <c r="A68" s="111">
        <v>3213</v>
      </c>
      <c r="B68" s="112" t="s">
        <v>25</v>
      </c>
      <c r="C68" s="113">
        <v>60000</v>
      </c>
      <c r="D68" s="114">
        <v>30000</v>
      </c>
      <c r="E68" s="114">
        <v>0</v>
      </c>
      <c r="F68" s="33">
        <v>175440</v>
      </c>
      <c r="G68" s="273">
        <v>55000</v>
      </c>
      <c r="H68" s="266"/>
      <c r="I68" s="265">
        <f>G68-H68-J68-K68-L68-M68</f>
        <v>15400</v>
      </c>
      <c r="J68" s="275">
        <v>25000</v>
      </c>
      <c r="K68" s="266">
        <v>14600</v>
      </c>
      <c r="L68" s="7">
        <v>0</v>
      </c>
      <c r="M68" s="7">
        <v>0</v>
      </c>
      <c r="N68" s="109">
        <f t="shared" si="24"/>
        <v>55000</v>
      </c>
      <c r="O68" s="218"/>
      <c r="P68" s="219"/>
      <c r="T68" s="34">
        <f t="shared" si="26"/>
        <v>55000</v>
      </c>
      <c r="U68" s="206"/>
      <c r="W68" s="4">
        <v>2000</v>
      </c>
    </row>
    <row r="69" spans="1:21" ht="24" thickBot="1">
      <c r="A69" s="110">
        <v>322</v>
      </c>
      <c r="B69" s="58" t="s">
        <v>6</v>
      </c>
      <c r="C69" s="16">
        <f>SUM(C70:C74)</f>
        <v>2622936</v>
      </c>
      <c r="D69" s="40" t="e">
        <f>SUM(D70:D74)</f>
        <v>#REF!</v>
      </c>
      <c r="E69" s="40" t="e">
        <f>SUM(E70:E74)</f>
        <v>#REF!</v>
      </c>
      <c r="F69" s="17">
        <f>SUM(F70:F75)</f>
        <v>3811485</v>
      </c>
      <c r="G69" s="263">
        <f>SUM(G70:G75)</f>
        <v>4922155</v>
      </c>
      <c r="H69" s="263">
        <f aca="true" t="shared" si="31" ref="H69:M69">SUM(H70:H75)</f>
        <v>5000</v>
      </c>
      <c r="I69" s="263">
        <f t="shared" si="31"/>
        <v>1462610</v>
      </c>
      <c r="J69" s="263">
        <f t="shared" si="31"/>
        <v>3346827</v>
      </c>
      <c r="K69" s="263">
        <f>SUM(K70:K75)</f>
        <v>107718</v>
      </c>
      <c r="L69" s="25">
        <f t="shared" si="31"/>
        <v>0</v>
      </c>
      <c r="M69" s="25">
        <f t="shared" si="31"/>
        <v>0</v>
      </c>
      <c r="N69" s="109">
        <f t="shared" si="24"/>
        <v>4922155</v>
      </c>
      <c r="O69" s="218"/>
      <c r="P69" s="219"/>
      <c r="T69" s="34">
        <f t="shared" si="26"/>
        <v>4922155</v>
      </c>
      <c r="U69" s="206">
        <f>G69/G129*100</f>
        <v>23.48707242479781</v>
      </c>
    </row>
    <row r="70" spans="1:23" ht="20.25" customHeight="1" hidden="1" thickBot="1">
      <c r="A70" s="111">
        <v>3221</v>
      </c>
      <c r="B70" s="112" t="s">
        <v>95</v>
      </c>
      <c r="C70" s="113">
        <v>301625</v>
      </c>
      <c r="D70" s="114" t="e">
        <f>#REF!-C70</f>
        <v>#REF!</v>
      </c>
      <c r="E70" s="114">
        <v>0</v>
      </c>
      <c r="F70" s="33">
        <v>485017</v>
      </c>
      <c r="G70" s="268">
        <v>494006</v>
      </c>
      <c r="H70" s="271">
        <v>0</v>
      </c>
      <c r="I70" s="271">
        <f aca="true" t="shared" si="32" ref="I70:I75">G70-H70-J70-K70-L70-M70</f>
        <v>81295</v>
      </c>
      <c r="J70" s="272">
        <v>329543</v>
      </c>
      <c r="K70" s="271">
        <v>83168</v>
      </c>
      <c r="L70" s="30">
        <v>0</v>
      </c>
      <c r="M70" s="30"/>
      <c r="N70" s="109">
        <f t="shared" si="24"/>
        <v>494006</v>
      </c>
      <c r="O70" s="218"/>
      <c r="P70" s="219"/>
      <c r="T70" s="34">
        <f t="shared" si="26"/>
        <v>494006</v>
      </c>
      <c r="U70" s="208" t="s">
        <v>136</v>
      </c>
      <c r="W70" s="4">
        <v>151983</v>
      </c>
    </row>
    <row r="71" spans="1:23" ht="14.25" hidden="1" thickBot="1">
      <c r="A71" s="111">
        <v>3222</v>
      </c>
      <c r="B71" s="112" t="s">
        <v>26</v>
      </c>
      <c r="C71" s="113">
        <v>1915162</v>
      </c>
      <c r="D71" s="114" t="e">
        <f>#REF!-C71</f>
        <v>#REF!</v>
      </c>
      <c r="E71" s="114">
        <v>0</v>
      </c>
      <c r="F71" s="33">
        <v>2740772</v>
      </c>
      <c r="G71" s="407">
        <v>3575626</v>
      </c>
      <c r="H71" s="7"/>
      <c r="I71" s="265">
        <f t="shared" si="32"/>
        <v>1000699</v>
      </c>
      <c r="J71" s="275">
        <v>2559927</v>
      </c>
      <c r="K71" s="265">
        <v>15000</v>
      </c>
      <c r="L71" s="33">
        <v>0</v>
      </c>
      <c r="M71" s="29">
        <v>0</v>
      </c>
      <c r="N71" s="109">
        <f t="shared" si="24"/>
        <v>3575626</v>
      </c>
      <c r="O71" s="218">
        <v>1875699</v>
      </c>
      <c r="P71" s="219"/>
      <c r="T71" s="34">
        <f t="shared" si="26"/>
        <v>3575626</v>
      </c>
      <c r="U71" s="206"/>
      <c r="W71" s="4">
        <v>1204808</v>
      </c>
    </row>
    <row r="72" spans="1:23" ht="14.25" hidden="1" thickBot="1">
      <c r="A72" s="111">
        <v>3223</v>
      </c>
      <c r="B72" s="112" t="s">
        <v>27</v>
      </c>
      <c r="C72" s="113">
        <v>308010</v>
      </c>
      <c r="D72" s="114">
        <v>0</v>
      </c>
      <c r="E72" s="114" t="e">
        <f>C72-#REF!</f>
        <v>#REF!</v>
      </c>
      <c r="F72" s="33">
        <v>426061</v>
      </c>
      <c r="G72" s="270">
        <v>374750</v>
      </c>
      <c r="H72" s="266"/>
      <c r="I72" s="265">
        <f t="shared" si="32"/>
        <v>165375</v>
      </c>
      <c r="J72" s="275">
        <v>203375</v>
      </c>
      <c r="K72" s="265">
        <v>6000</v>
      </c>
      <c r="L72" s="33">
        <v>0</v>
      </c>
      <c r="M72" s="33"/>
      <c r="N72" s="109">
        <f t="shared" si="24"/>
        <v>374750</v>
      </c>
      <c r="O72" s="218"/>
      <c r="P72" s="219"/>
      <c r="T72" s="34">
        <f t="shared" si="26"/>
        <v>374750</v>
      </c>
      <c r="U72" s="206"/>
      <c r="W72" s="4">
        <v>162225</v>
      </c>
    </row>
    <row r="73" spans="1:23" ht="14.25" hidden="1" thickBot="1">
      <c r="A73" s="111">
        <v>3224</v>
      </c>
      <c r="B73" s="112" t="s">
        <v>28</v>
      </c>
      <c r="C73" s="113">
        <v>11000</v>
      </c>
      <c r="D73" s="114">
        <v>0</v>
      </c>
      <c r="E73" s="114" t="e">
        <f>C73-#REF!</f>
        <v>#REF!</v>
      </c>
      <c r="F73" s="33">
        <v>73212</v>
      </c>
      <c r="G73" s="398">
        <v>127800</v>
      </c>
      <c r="H73" s="265">
        <v>5000</v>
      </c>
      <c r="I73" s="265">
        <f t="shared" si="32"/>
        <v>37168</v>
      </c>
      <c r="J73" s="275">
        <v>82082</v>
      </c>
      <c r="K73" s="266">
        <v>3550</v>
      </c>
      <c r="L73" s="33"/>
      <c r="M73" s="33">
        <v>0</v>
      </c>
      <c r="N73" s="109">
        <f t="shared" si="24"/>
        <v>127800</v>
      </c>
      <c r="O73" s="218"/>
      <c r="P73" s="219"/>
      <c r="T73" s="34">
        <f t="shared" si="26"/>
        <v>127800</v>
      </c>
      <c r="U73" s="206"/>
      <c r="W73" s="4">
        <v>28068</v>
      </c>
    </row>
    <row r="74" spans="1:23" ht="14.25" hidden="1" thickBot="1">
      <c r="A74" s="111">
        <v>3225</v>
      </c>
      <c r="B74" s="112" t="s">
        <v>29</v>
      </c>
      <c r="C74" s="113">
        <v>87139</v>
      </c>
      <c r="D74" s="114" t="e">
        <f>#REF!-C74</f>
        <v>#REF!</v>
      </c>
      <c r="E74" s="114">
        <v>0</v>
      </c>
      <c r="F74" s="33">
        <v>57409</v>
      </c>
      <c r="G74" s="398">
        <v>99177</v>
      </c>
      <c r="H74" s="266"/>
      <c r="I74" s="265">
        <f t="shared" si="32"/>
        <v>28590</v>
      </c>
      <c r="J74" s="275">
        <v>70587</v>
      </c>
      <c r="K74" s="266">
        <v>0</v>
      </c>
      <c r="L74" s="33">
        <v>0</v>
      </c>
      <c r="M74" s="33"/>
      <c r="N74" s="109">
        <f t="shared" si="24"/>
        <v>99177</v>
      </c>
      <c r="O74" s="218"/>
      <c r="P74" s="219"/>
      <c r="T74" s="34">
        <f t="shared" si="26"/>
        <v>99177</v>
      </c>
      <c r="U74" s="206"/>
      <c r="W74" s="4">
        <v>49818</v>
      </c>
    </row>
    <row r="75" spans="1:23" ht="14.25" hidden="1" thickBot="1">
      <c r="A75" s="111">
        <v>3227</v>
      </c>
      <c r="B75" s="112" t="s">
        <v>63</v>
      </c>
      <c r="C75" s="113"/>
      <c r="D75" s="114"/>
      <c r="E75" s="114"/>
      <c r="F75" s="33">
        <v>29014</v>
      </c>
      <c r="G75" s="398">
        <v>250796</v>
      </c>
      <c r="H75" s="266"/>
      <c r="I75" s="265">
        <f t="shared" si="32"/>
        <v>149483</v>
      </c>
      <c r="J75" s="275">
        <v>101313</v>
      </c>
      <c r="K75" s="266"/>
      <c r="L75" s="33">
        <v>0</v>
      </c>
      <c r="M75" s="33">
        <v>0</v>
      </c>
      <c r="N75" s="109">
        <f t="shared" si="24"/>
        <v>250796</v>
      </c>
      <c r="O75" s="218"/>
      <c r="P75" s="219"/>
      <c r="T75" s="34">
        <f t="shared" si="26"/>
        <v>250796</v>
      </c>
      <c r="U75" s="206"/>
      <c r="W75" s="4">
        <v>46467</v>
      </c>
    </row>
    <row r="76" spans="1:21" ht="14.25" thickBot="1">
      <c r="A76" s="110">
        <v>323</v>
      </c>
      <c r="B76" s="58" t="s">
        <v>7</v>
      </c>
      <c r="C76" s="16">
        <f aca="true" t="shared" si="33" ref="C76:J76">SUM(C77:C85)</f>
        <v>1229582</v>
      </c>
      <c r="D76" s="40" t="e">
        <f t="shared" si="33"/>
        <v>#REF!</v>
      </c>
      <c r="E76" s="40" t="e">
        <f t="shared" si="33"/>
        <v>#REF!</v>
      </c>
      <c r="F76" s="17">
        <f>SUM(F77:F85)</f>
        <v>1361151</v>
      </c>
      <c r="G76" s="263">
        <f>SUM(G77:G85)</f>
        <v>2659673</v>
      </c>
      <c r="H76" s="263">
        <f t="shared" si="33"/>
        <v>149439</v>
      </c>
      <c r="I76" s="263">
        <f t="shared" si="33"/>
        <v>1085758</v>
      </c>
      <c r="J76" s="263">
        <f t="shared" si="33"/>
        <v>1122566</v>
      </c>
      <c r="K76" s="263">
        <f>SUM(K77:K85)</f>
        <v>301910</v>
      </c>
      <c r="L76" s="25">
        <f>SUM(L77:L85)</f>
        <v>0</v>
      </c>
      <c r="M76" s="25">
        <f>SUM(M77:M85)</f>
        <v>0</v>
      </c>
      <c r="N76" s="109">
        <f t="shared" si="24"/>
        <v>2659673</v>
      </c>
      <c r="O76" s="218"/>
      <c r="P76" s="219"/>
      <c r="T76" s="34">
        <f t="shared" si="26"/>
        <v>2659673</v>
      </c>
      <c r="U76" s="206">
        <f>G76/G129*100</f>
        <v>12.69117538502531</v>
      </c>
    </row>
    <row r="77" spans="1:23" ht="14.25" hidden="1" thickBot="1">
      <c r="A77" s="111">
        <v>3231</v>
      </c>
      <c r="B77" s="112" t="s">
        <v>30</v>
      </c>
      <c r="C77" s="113">
        <v>163712</v>
      </c>
      <c r="D77" s="114">
        <v>0</v>
      </c>
      <c r="E77" s="114" t="e">
        <f>C77-#REF!</f>
        <v>#REF!</v>
      </c>
      <c r="F77" s="33">
        <v>187000</v>
      </c>
      <c r="G77" s="270">
        <v>178750</v>
      </c>
      <c r="H77" s="271"/>
      <c r="I77" s="271">
        <f aca="true" t="shared" si="34" ref="I77:I87">G77-H77-J77-K77-L77-M77</f>
        <v>92750</v>
      </c>
      <c r="J77" s="276">
        <v>85000</v>
      </c>
      <c r="K77" s="271">
        <v>1000</v>
      </c>
      <c r="L77" s="26">
        <v>0</v>
      </c>
      <c r="M77" s="26">
        <v>0</v>
      </c>
      <c r="N77" s="109">
        <f t="shared" si="24"/>
        <v>178750</v>
      </c>
      <c r="O77" s="218"/>
      <c r="P77" s="219"/>
      <c r="T77" s="34">
        <f t="shared" si="26"/>
        <v>178750</v>
      </c>
      <c r="U77" s="206"/>
      <c r="W77" s="4">
        <v>86950</v>
      </c>
    </row>
    <row r="78" spans="1:23" ht="14.25" hidden="1" thickBot="1">
      <c r="A78" s="111">
        <v>3232</v>
      </c>
      <c r="B78" s="112" t="s">
        <v>31</v>
      </c>
      <c r="C78" s="113">
        <v>266120</v>
      </c>
      <c r="D78" s="114">
        <v>0</v>
      </c>
      <c r="E78" s="114">
        <v>54120</v>
      </c>
      <c r="F78" s="33">
        <v>415235</v>
      </c>
      <c r="G78" s="398">
        <v>620814</v>
      </c>
      <c r="H78" s="277">
        <v>90689</v>
      </c>
      <c r="I78" s="271">
        <f t="shared" si="34"/>
        <v>255825</v>
      </c>
      <c r="J78" s="276">
        <v>274300</v>
      </c>
      <c r="K78" s="271">
        <v>0</v>
      </c>
      <c r="L78" s="26">
        <v>0</v>
      </c>
      <c r="M78" s="26">
        <v>0</v>
      </c>
      <c r="N78" s="109">
        <f t="shared" si="24"/>
        <v>620814</v>
      </c>
      <c r="O78" s="218"/>
      <c r="P78" s="219"/>
      <c r="T78" s="34">
        <f t="shared" si="26"/>
        <v>620814</v>
      </c>
      <c r="U78" s="206"/>
      <c r="W78" s="4">
        <v>200765</v>
      </c>
    </row>
    <row r="79" spans="1:23" ht="14.25" hidden="1" thickBot="1">
      <c r="A79" s="111">
        <v>3233</v>
      </c>
      <c r="B79" s="112" t="s">
        <v>32</v>
      </c>
      <c r="C79" s="113">
        <v>36900</v>
      </c>
      <c r="D79" s="114">
        <v>0</v>
      </c>
      <c r="E79" s="114" t="e">
        <f>C79-#REF!</f>
        <v>#REF!</v>
      </c>
      <c r="F79" s="33">
        <v>88000</v>
      </c>
      <c r="G79" s="270">
        <v>79625</v>
      </c>
      <c r="H79" s="271"/>
      <c r="I79" s="271">
        <f t="shared" si="34"/>
        <v>37375</v>
      </c>
      <c r="J79" s="276">
        <v>31250</v>
      </c>
      <c r="K79" s="271">
        <v>11000</v>
      </c>
      <c r="L79" s="26">
        <v>0</v>
      </c>
      <c r="M79" s="26">
        <v>0</v>
      </c>
      <c r="N79" s="109">
        <f t="shared" si="24"/>
        <v>79625</v>
      </c>
      <c r="O79" s="221"/>
      <c r="P79" s="219"/>
      <c r="T79" s="34">
        <f t="shared" si="26"/>
        <v>79625</v>
      </c>
      <c r="U79" s="206"/>
      <c r="W79" s="4">
        <v>20140</v>
      </c>
    </row>
    <row r="80" spans="1:23" ht="21.75" customHeight="1" hidden="1" thickBot="1">
      <c r="A80" s="111">
        <v>3234</v>
      </c>
      <c r="B80" s="112" t="s">
        <v>33</v>
      </c>
      <c r="C80" s="113">
        <v>278526</v>
      </c>
      <c r="D80" s="114">
        <v>0</v>
      </c>
      <c r="E80" s="114" t="e">
        <f>C80-#REF!</f>
        <v>#REF!</v>
      </c>
      <c r="F80" s="33">
        <v>179455</v>
      </c>
      <c r="G80" s="398">
        <v>307500</v>
      </c>
      <c r="H80" s="271"/>
      <c r="I80" s="271">
        <f t="shared" si="34"/>
        <v>133350</v>
      </c>
      <c r="J80" s="276">
        <v>174150</v>
      </c>
      <c r="K80" s="271"/>
      <c r="L80" s="26">
        <v>0</v>
      </c>
      <c r="M80" s="26">
        <v>0</v>
      </c>
      <c r="N80" s="109">
        <f t="shared" si="24"/>
        <v>307500</v>
      </c>
      <c r="O80" s="218"/>
      <c r="P80" s="219"/>
      <c r="T80" s="34">
        <f t="shared" si="26"/>
        <v>307500</v>
      </c>
      <c r="U80" s="206"/>
      <c r="W80" s="4">
        <v>131100</v>
      </c>
    </row>
    <row r="81" spans="1:23" ht="14.25" hidden="1" thickBot="1">
      <c r="A81" s="111">
        <v>3235</v>
      </c>
      <c r="B81" s="112" t="s">
        <v>53</v>
      </c>
      <c r="C81" s="113">
        <v>10168</v>
      </c>
      <c r="D81" s="114" t="e">
        <f>#REF!-C81</f>
        <v>#REF!</v>
      </c>
      <c r="E81" s="114">
        <v>0</v>
      </c>
      <c r="F81" s="33">
        <v>18450</v>
      </c>
      <c r="G81" s="270">
        <v>14500</v>
      </c>
      <c r="H81" s="271"/>
      <c r="I81" s="271">
        <f t="shared" si="34"/>
        <v>8500</v>
      </c>
      <c r="J81" s="276">
        <v>6000</v>
      </c>
      <c r="K81" s="271">
        <v>0</v>
      </c>
      <c r="L81" s="26">
        <v>0</v>
      </c>
      <c r="M81" s="26">
        <v>0</v>
      </c>
      <c r="N81" s="109">
        <f t="shared" si="24"/>
        <v>14500</v>
      </c>
      <c r="O81" s="218"/>
      <c r="P81" s="219"/>
      <c r="T81" s="34">
        <f t="shared" si="26"/>
        <v>14500</v>
      </c>
      <c r="U81" s="206"/>
      <c r="W81" s="4">
        <v>8500</v>
      </c>
    </row>
    <row r="82" spans="1:23" ht="14.25" hidden="1" thickBot="1">
      <c r="A82" s="111">
        <v>3236</v>
      </c>
      <c r="B82" s="112" t="s">
        <v>34</v>
      </c>
      <c r="C82" s="113">
        <v>70000</v>
      </c>
      <c r="D82" s="114">
        <v>0</v>
      </c>
      <c r="E82" s="114" t="e">
        <f>C82-#REF!</f>
        <v>#REF!</v>
      </c>
      <c r="F82" s="33">
        <v>82959</v>
      </c>
      <c r="G82" s="270">
        <v>719811</v>
      </c>
      <c r="H82" s="271"/>
      <c r="I82" s="271">
        <f t="shared" si="34"/>
        <v>416201</v>
      </c>
      <c r="J82" s="276">
        <v>86000</v>
      </c>
      <c r="K82" s="271">
        <v>217610</v>
      </c>
      <c r="L82" s="26">
        <v>0</v>
      </c>
      <c r="M82" s="26">
        <v>0</v>
      </c>
      <c r="N82" s="109">
        <f t="shared" si="24"/>
        <v>719811</v>
      </c>
      <c r="O82" s="218"/>
      <c r="P82" s="219"/>
      <c r="T82" s="34">
        <f t="shared" si="26"/>
        <v>719811</v>
      </c>
      <c r="U82" s="206"/>
      <c r="W82" s="4">
        <v>193000</v>
      </c>
    </row>
    <row r="83" spans="1:23" ht="14.25" hidden="1" thickBot="1">
      <c r="A83" s="111">
        <v>3237</v>
      </c>
      <c r="B83" s="112" t="s">
        <v>35</v>
      </c>
      <c r="C83" s="113">
        <v>222070</v>
      </c>
      <c r="D83" s="114" t="e">
        <f>#REF!-C83</f>
        <v>#REF!</v>
      </c>
      <c r="E83" s="114">
        <v>0</v>
      </c>
      <c r="F83" s="33">
        <v>171096</v>
      </c>
      <c r="G83" s="270">
        <v>239509</v>
      </c>
      <c r="H83" s="271">
        <v>0</v>
      </c>
      <c r="I83" s="271">
        <f t="shared" si="34"/>
        <v>81631</v>
      </c>
      <c r="J83" s="276">
        <v>91378</v>
      </c>
      <c r="K83" s="271">
        <v>66500</v>
      </c>
      <c r="L83" s="26">
        <v>0</v>
      </c>
      <c r="M83" s="26">
        <v>0</v>
      </c>
      <c r="N83" s="109">
        <f t="shared" si="24"/>
        <v>239509</v>
      </c>
      <c r="O83" s="218"/>
      <c r="P83" s="219"/>
      <c r="T83" s="34">
        <f t="shared" si="26"/>
        <v>239509</v>
      </c>
      <c r="U83" s="206"/>
      <c r="W83" s="4">
        <v>81509</v>
      </c>
    </row>
    <row r="84" spans="1:23" s="303" customFormat="1" ht="21.75" customHeight="1" hidden="1" thickBot="1" thickTop="1">
      <c r="A84" s="296">
        <v>3238</v>
      </c>
      <c r="B84" s="297" t="s">
        <v>120</v>
      </c>
      <c r="C84" s="298">
        <v>7000</v>
      </c>
      <c r="D84" s="299" t="e">
        <f>#REF!-C84</f>
        <v>#REF!</v>
      </c>
      <c r="E84" s="299">
        <v>0</v>
      </c>
      <c r="F84" s="270">
        <v>46163</v>
      </c>
      <c r="G84" s="270">
        <v>163938</v>
      </c>
      <c r="H84" s="293">
        <v>58750</v>
      </c>
      <c r="I84" s="271">
        <f t="shared" si="34"/>
        <v>23939</v>
      </c>
      <c r="J84" s="276">
        <v>75449</v>
      </c>
      <c r="K84" s="271">
        <v>5800</v>
      </c>
      <c r="L84" s="268">
        <v>0</v>
      </c>
      <c r="M84" s="268">
        <v>0</v>
      </c>
      <c r="N84" s="109">
        <f t="shared" si="24"/>
        <v>163938</v>
      </c>
      <c r="O84" s="301"/>
      <c r="P84" s="302"/>
      <c r="T84" s="283">
        <f t="shared" si="26"/>
        <v>163938</v>
      </c>
      <c r="U84" s="304"/>
      <c r="W84" s="303">
        <v>44008</v>
      </c>
    </row>
    <row r="85" spans="1:23" ht="24.75" customHeight="1" hidden="1" thickBot="1">
      <c r="A85" s="119">
        <v>3239</v>
      </c>
      <c r="B85" s="50" t="s">
        <v>98</v>
      </c>
      <c r="C85" s="113">
        <v>175086</v>
      </c>
      <c r="D85" s="114" t="e">
        <f>#REF!-C85</f>
        <v>#REF!</v>
      </c>
      <c r="E85" s="114">
        <v>0</v>
      </c>
      <c r="F85" s="121">
        <v>172793</v>
      </c>
      <c r="G85" s="279">
        <v>335226</v>
      </c>
      <c r="H85" s="278"/>
      <c r="I85" s="271">
        <f t="shared" si="34"/>
        <v>36187</v>
      </c>
      <c r="J85" s="272">
        <v>299039</v>
      </c>
      <c r="K85" s="271"/>
      <c r="L85" s="26">
        <v>0</v>
      </c>
      <c r="M85" s="26">
        <v>0</v>
      </c>
      <c r="N85" s="109">
        <f t="shared" si="24"/>
        <v>335226</v>
      </c>
      <c r="O85" s="218"/>
      <c r="P85" s="219"/>
      <c r="T85" s="34">
        <f t="shared" si="26"/>
        <v>335226</v>
      </c>
      <c r="U85" s="206"/>
      <c r="W85" s="4">
        <v>137400</v>
      </c>
    </row>
    <row r="86" spans="1:21" ht="21" thickBot="1">
      <c r="A86" s="38">
        <v>324</v>
      </c>
      <c r="B86" s="69" t="s">
        <v>82</v>
      </c>
      <c r="C86" s="16"/>
      <c r="D86" s="40"/>
      <c r="E86" s="40"/>
      <c r="F86" s="122"/>
      <c r="G86" s="269">
        <f aca="true" t="shared" si="35" ref="G86:M86">G87</f>
        <v>0</v>
      </c>
      <c r="H86" s="269">
        <f t="shared" si="35"/>
        <v>0</v>
      </c>
      <c r="I86" s="269">
        <f t="shared" si="35"/>
        <v>0</v>
      </c>
      <c r="J86" s="269">
        <f t="shared" si="35"/>
        <v>0</v>
      </c>
      <c r="K86" s="269">
        <f t="shared" si="35"/>
        <v>0</v>
      </c>
      <c r="L86" s="27">
        <f t="shared" si="35"/>
        <v>0</v>
      </c>
      <c r="M86" s="27">
        <f t="shared" si="35"/>
        <v>0</v>
      </c>
      <c r="N86" s="109">
        <f t="shared" si="24"/>
        <v>0</v>
      </c>
      <c r="O86" s="218"/>
      <c r="P86" s="219"/>
      <c r="T86" s="34">
        <f t="shared" si="26"/>
        <v>0</v>
      </c>
      <c r="U86" s="206">
        <f>G86/G129*100</f>
        <v>0</v>
      </c>
    </row>
    <row r="87" spans="1:21" ht="14.25" thickBot="1">
      <c r="A87" s="119">
        <v>3241</v>
      </c>
      <c r="B87" s="50" t="s">
        <v>83</v>
      </c>
      <c r="C87" s="113"/>
      <c r="D87" s="114"/>
      <c r="E87" s="114"/>
      <c r="F87" s="121"/>
      <c r="G87" s="266">
        <v>0</v>
      </c>
      <c r="H87" s="266"/>
      <c r="I87" s="271">
        <f t="shared" si="34"/>
        <v>0</v>
      </c>
      <c r="J87" s="280">
        <v>0</v>
      </c>
      <c r="K87" s="266">
        <v>0</v>
      </c>
      <c r="L87" s="33">
        <v>0</v>
      </c>
      <c r="M87" s="33">
        <v>0</v>
      </c>
      <c r="N87" s="109">
        <f t="shared" si="24"/>
        <v>0</v>
      </c>
      <c r="O87" s="218"/>
      <c r="P87" s="219"/>
      <c r="T87" s="34">
        <f t="shared" si="26"/>
        <v>0</v>
      </c>
      <c r="U87" s="206"/>
    </row>
    <row r="88" spans="1:21" s="43" customFormat="1" ht="24" thickBot="1">
      <c r="A88" s="110">
        <v>329</v>
      </c>
      <c r="B88" s="58" t="s">
        <v>68</v>
      </c>
      <c r="C88" s="16">
        <f aca="true" t="shared" si="36" ref="C88:M88">SUM(C89:C94)</f>
        <v>260413</v>
      </c>
      <c r="D88" s="40">
        <f t="shared" si="36"/>
        <v>41000</v>
      </c>
      <c r="E88" s="40" t="e">
        <f t="shared" si="36"/>
        <v>#REF!</v>
      </c>
      <c r="F88" s="17">
        <f>SUM(F89:F94)</f>
        <v>261078</v>
      </c>
      <c r="G88" s="263">
        <f>SUM(G89:G94)</f>
        <v>254876</v>
      </c>
      <c r="H88" s="263">
        <f t="shared" si="36"/>
        <v>0</v>
      </c>
      <c r="I88" s="263">
        <f t="shared" si="36"/>
        <v>159151</v>
      </c>
      <c r="J88" s="263">
        <f t="shared" si="36"/>
        <v>95725</v>
      </c>
      <c r="K88" s="263">
        <f>SUM(K89:K94)</f>
        <v>0</v>
      </c>
      <c r="L88" s="25">
        <f t="shared" si="36"/>
        <v>0</v>
      </c>
      <c r="M88" s="25">
        <f t="shared" si="36"/>
        <v>0</v>
      </c>
      <c r="N88" s="109">
        <f t="shared" si="24"/>
        <v>254876</v>
      </c>
      <c r="O88" s="351">
        <v>270914</v>
      </c>
      <c r="P88" s="222">
        <v>250914</v>
      </c>
      <c r="T88" s="34">
        <f t="shared" si="26"/>
        <v>254876</v>
      </c>
      <c r="U88" s="206">
        <f>G88/G129*100</f>
        <v>1.2161931250321791</v>
      </c>
    </row>
    <row r="89" spans="1:23" ht="14.25" hidden="1" thickBot="1">
      <c r="A89" s="111">
        <v>3291</v>
      </c>
      <c r="B89" s="112" t="s">
        <v>36</v>
      </c>
      <c r="C89" s="113">
        <v>87263</v>
      </c>
      <c r="D89" s="114">
        <v>0</v>
      </c>
      <c r="E89" s="114" t="e">
        <f>C89-#REF!</f>
        <v>#REF!</v>
      </c>
      <c r="F89" s="33">
        <v>86251</v>
      </c>
      <c r="G89" s="270">
        <v>72529</v>
      </c>
      <c r="H89" s="266">
        <v>0</v>
      </c>
      <c r="I89" s="265">
        <f aca="true" t="shared" si="37" ref="I89:I94">G89-H89-J89-K89-L89-M89</f>
        <v>72529</v>
      </c>
      <c r="J89" s="280">
        <v>0</v>
      </c>
      <c r="K89" s="266"/>
      <c r="L89" s="29">
        <v>0</v>
      </c>
      <c r="M89" s="29">
        <v>0</v>
      </c>
      <c r="N89" s="109">
        <f t="shared" si="24"/>
        <v>72529</v>
      </c>
      <c r="O89" s="218"/>
      <c r="P89" s="219"/>
      <c r="T89" s="34">
        <f t="shared" si="26"/>
        <v>72529</v>
      </c>
      <c r="U89" s="206"/>
      <c r="W89" s="4">
        <v>72440</v>
      </c>
    </row>
    <row r="90" spans="1:23" ht="14.25" hidden="1" thickBot="1">
      <c r="A90" s="111">
        <v>3292</v>
      </c>
      <c r="B90" s="112" t="s">
        <v>37</v>
      </c>
      <c r="C90" s="113">
        <v>91017</v>
      </c>
      <c r="D90" s="114">
        <v>0</v>
      </c>
      <c r="E90" s="114" t="e">
        <f>C90-#REF!</f>
        <v>#REF!</v>
      </c>
      <c r="F90" s="33">
        <v>112267</v>
      </c>
      <c r="G90" s="270">
        <v>71500</v>
      </c>
      <c r="H90" s="266">
        <v>0</v>
      </c>
      <c r="I90" s="265">
        <f t="shared" si="37"/>
        <v>22500</v>
      </c>
      <c r="J90" s="280">
        <v>49000</v>
      </c>
      <c r="K90" s="266"/>
      <c r="L90" s="29">
        <v>0</v>
      </c>
      <c r="M90" s="29">
        <v>0</v>
      </c>
      <c r="N90" s="109">
        <f t="shared" si="24"/>
        <v>71500</v>
      </c>
      <c r="O90" s="223"/>
      <c r="P90" s="219"/>
      <c r="T90" s="34">
        <f t="shared" si="26"/>
        <v>71500</v>
      </c>
      <c r="U90" s="206"/>
      <c r="W90" s="4">
        <v>33000</v>
      </c>
    </row>
    <row r="91" spans="1:23" ht="14.25" hidden="1" thickBot="1">
      <c r="A91" s="111">
        <v>3293</v>
      </c>
      <c r="B91" s="112" t="s">
        <v>38</v>
      </c>
      <c r="C91" s="113">
        <v>9133</v>
      </c>
      <c r="D91" s="114">
        <v>0</v>
      </c>
      <c r="E91" s="114" t="e">
        <f>C91-#REF!</f>
        <v>#REF!</v>
      </c>
      <c r="F91" s="33">
        <v>11560</v>
      </c>
      <c r="G91" s="270">
        <v>19897</v>
      </c>
      <c r="H91" s="280">
        <v>0</v>
      </c>
      <c r="I91" s="265">
        <f t="shared" si="37"/>
        <v>19897</v>
      </c>
      <c r="J91" s="280">
        <v>0</v>
      </c>
      <c r="K91" s="266"/>
      <c r="L91" s="29">
        <v>0</v>
      </c>
      <c r="M91" s="29">
        <v>0</v>
      </c>
      <c r="N91" s="109">
        <f t="shared" si="24"/>
        <v>19897</v>
      </c>
      <c r="O91" s="223"/>
      <c r="P91" s="219"/>
      <c r="T91" s="34">
        <f t="shared" si="26"/>
        <v>19897</v>
      </c>
      <c r="U91" s="206"/>
      <c r="W91" s="4">
        <v>23262</v>
      </c>
    </row>
    <row r="92" spans="1:23" ht="14.25" hidden="1" thickBot="1">
      <c r="A92" s="111">
        <v>3294</v>
      </c>
      <c r="B92" s="112" t="s">
        <v>39</v>
      </c>
      <c r="C92" s="113">
        <v>12000</v>
      </c>
      <c r="D92" s="114">
        <v>0</v>
      </c>
      <c r="E92" s="114" t="e">
        <f>C92-#REF!</f>
        <v>#REF!</v>
      </c>
      <c r="F92" s="33">
        <v>12000</v>
      </c>
      <c r="G92" s="270">
        <v>12000</v>
      </c>
      <c r="H92" s="280">
        <v>0</v>
      </c>
      <c r="I92" s="265">
        <f t="shared" si="37"/>
        <v>12000</v>
      </c>
      <c r="J92" s="280">
        <v>0</v>
      </c>
      <c r="K92" s="266"/>
      <c r="L92" s="29">
        <v>0</v>
      </c>
      <c r="M92" s="29">
        <v>0</v>
      </c>
      <c r="N92" s="109">
        <f t="shared" si="24"/>
        <v>12000</v>
      </c>
      <c r="O92" s="223"/>
      <c r="P92" s="219"/>
      <c r="T92" s="34">
        <f t="shared" si="26"/>
        <v>12000</v>
      </c>
      <c r="U92" s="206"/>
      <c r="W92" s="4">
        <v>12000</v>
      </c>
    </row>
    <row r="93" spans="1:23" ht="14.25" hidden="1" thickBot="1">
      <c r="A93" s="111">
        <v>3295</v>
      </c>
      <c r="B93" s="112" t="s">
        <v>61</v>
      </c>
      <c r="C93" s="113">
        <v>0</v>
      </c>
      <c r="D93" s="114">
        <v>41000</v>
      </c>
      <c r="E93" s="114">
        <v>0</v>
      </c>
      <c r="F93" s="33">
        <v>28000</v>
      </c>
      <c r="G93" s="270">
        <v>55000</v>
      </c>
      <c r="H93" s="280">
        <v>0</v>
      </c>
      <c r="I93" s="265">
        <f t="shared" si="37"/>
        <v>23000</v>
      </c>
      <c r="J93" s="280">
        <v>32000</v>
      </c>
      <c r="K93" s="266"/>
      <c r="L93" s="29">
        <v>0</v>
      </c>
      <c r="M93" s="29">
        <v>0</v>
      </c>
      <c r="N93" s="109">
        <f t="shared" si="24"/>
        <v>55000</v>
      </c>
      <c r="O93" s="223"/>
      <c r="P93" s="219"/>
      <c r="T93" s="34">
        <f t="shared" si="26"/>
        <v>55000</v>
      </c>
      <c r="U93" s="206"/>
      <c r="W93" s="4">
        <v>19587</v>
      </c>
    </row>
    <row r="94" spans="1:23" s="170" customFormat="1" ht="21" hidden="1" thickBot="1">
      <c r="A94" s="111">
        <v>3299</v>
      </c>
      <c r="B94" s="112" t="s">
        <v>77</v>
      </c>
      <c r="C94" s="113">
        <v>61000</v>
      </c>
      <c r="D94" s="114">
        <v>0</v>
      </c>
      <c r="E94" s="114">
        <v>40000</v>
      </c>
      <c r="F94" s="33">
        <v>11000</v>
      </c>
      <c r="G94" s="270">
        <v>23950</v>
      </c>
      <c r="H94" s="280">
        <v>0</v>
      </c>
      <c r="I94" s="266">
        <f t="shared" si="37"/>
        <v>9225</v>
      </c>
      <c r="J94" s="280">
        <v>14725</v>
      </c>
      <c r="K94" s="266">
        <v>0</v>
      </c>
      <c r="L94" s="29">
        <v>0</v>
      </c>
      <c r="M94" s="29">
        <v>0</v>
      </c>
      <c r="N94" s="109">
        <f t="shared" si="24"/>
        <v>23950</v>
      </c>
      <c r="O94" s="224"/>
      <c r="P94" s="225"/>
      <c r="T94" s="171">
        <f t="shared" si="26"/>
        <v>23950</v>
      </c>
      <c r="U94" s="209"/>
      <c r="W94" s="170">
        <v>11950</v>
      </c>
    </row>
    <row r="95" spans="1:21" ht="24" thickBot="1">
      <c r="A95" s="110">
        <v>34</v>
      </c>
      <c r="B95" s="58" t="s">
        <v>69</v>
      </c>
      <c r="C95" s="16">
        <f>SUM(C97:C105)</f>
        <v>13200</v>
      </c>
      <c r="D95" s="40">
        <f>SUM(D97:D105)</f>
        <v>0</v>
      </c>
      <c r="E95" s="40">
        <f>SUM(E97:E105)</f>
        <v>0</v>
      </c>
      <c r="F95" s="17">
        <f>SUM(F97:F105)</f>
        <v>6850</v>
      </c>
      <c r="G95" s="263">
        <f aca="true" t="shared" si="38" ref="G95:M95">G96</f>
        <v>13700</v>
      </c>
      <c r="H95" s="263">
        <f t="shared" si="38"/>
        <v>0</v>
      </c>
      <c r="I95" s="263">
        <f t="shared" si="38"/>
        <v>13650</v>
      </c>
      <c r="J95" s="263">
        <f t="shared" si="38"/>
        <v>50</v>
      </c>
      <c r="K95" s="263">
        <f t="shared" si="38"/>
        <v>0</v>
      </c>
      <c r="L95" s="25">
        <f t="shared" si="38"/>
        <v>0</v>
      </c>
      <c r="M95" s="25">
        <f t="shared" si="38"/>
        <v>0</v>
      </c>
      <c r="N95" s="109">
        <f t="shared" si="24"/>
        <v>13700</v>
      </c>
      <c r="O95" s="223">
        <v>13700</v>
      </c>
      <c r="P95" s="219">
        <v>13700</v>
      </c>
      <c r="T95" s="34">
        <f t="shared" si="26"/>
        <v>13700</v>
      </c>
      <c r="U95" s="206">
        <f>G95/G129*100</f>
        <v>0.06537236072812212</v>
      </c>
    </row>
    <row r="96" spans="1:21" ht="14.25" thickBot="1">
      <c r="A96" s="110">
        <v>343</v>
      </c>
      <c r="B96" s="58" t="s">
        <v>109</v>
      </c>
      <c r="C96" s="16"/>
      <c r="D96" s="40"/>
      <c r="E96" s="40"/>
      <c r="F96" s="17"/>
      <c r="G96" s="263">
        <f aca="true" t="shared" si="39" ref="G96:M96">G97+G98</f>
        <v>13700</v>
      </c>
      <c r="H96" s="263">
        <f t="shared" si="39"/>
        <v>0</v>
      </c>
      <c r="I96" s="263">
        <f t="shared" si="39"/>
        <v>13650</v>
      </c>
      <c r="J96" s="263">
        <f t="shared" si="39"/>
        <v>50</v>
      </c>
      <c r="K96" s="263">
        <f t="shared" si="39"/>
        <v>0</v>
      </c>
      <c r="L96" s="25">
        <f t="shared" si="39"/>
        <v>0</v>
      </c>
      <c r="M96" s="25">
        <f t="shared" si="39"/>
        <v>0</v>
      </c>
      <c r="N96" s="109">
        <f t="shared" si="24"/>
        <v>13700</v>
      </c>
      <c r="O96" s="218"/>
      <c r="P96" s="219"/>
      <c r="T96" s="34">
        <f t="shared" si="26"/>
        <v>13700</v>
      </c>
      <c r="U96" s="206">
        <f>G96/G129*100</f>
        <v>0.06537236072812212</v>
      </c>
    </row>
    <row r="97" spans="1:23" ht="18.75" customHeight="1" hidden="1" thickBot="1">
      <c r="A97" s="111">
        <v>3431</v>
      </c>
      <c r="B97" s="112" t="s">
        <v>40</v>
      </c>
      <c r="C97" s="113">
        <v>8000</v>
      </c>
      <c r="D97" s="114">
        <v>0</v>
      </c>
      <c r="E97" s="114">
        <v>0</v>
      </c>
      <c r="F97" s="33">
        <v>6800</v>
      </c>
      <c r="G97" s="273">
        <v>13400</v>
      </c>
      <c r="H97" s="280">
        <v>0</v>
      </c>
      <c r="I97" s="265">
        <f>G97-H97-J97-K97-L97-M97</f>
        <v>13400</v>
      </c>
      <c r="J97" s="280">
        <v>0</v>
      </c>
      <c r="K97" s="266"/>
      <c r="L97" s="29">
        <v>0</v>
      </c>
      <c r="M97" s="29">
        <v>0</v>
      </c>
      <c r="N97" s="109">
        <f t="shared" si="24"/>
        <v>13400</v>
      </c>
      <c r="O97" s="218"/>
      <c r="P97" s="219"/>
      <c r="T97" s="34">
        <f t="shared" si="26"/>
        <v>13400</v>
      </c>
      <c r="U97" s="206"/>
      <c r="W97" s="4">
        <v>13400</v>
      </c>
    </row>
    <row r="98" spans="1:23" ht="14.25" hidden="1" thickBot="1">
      <c r="A98" s="111">
        <v>3433</v>
      </c>
      <c r="B98" s="112" t="s">
        <v>41</v>
      </c>
      <c r="C98" s="113">
        <v>200</v>
      </c>
      <c r="D98" s="114">
        <v>0</v>
      </c>
      <c r="E98" s="114">
        <v>0</v>
      </c>
      <c r="F98" s="33">
        <v>50</v>
      </c>
      <c r="G98" s="273">
        <v>300</v>
      </c>
      <c r="H98" s="280">
        <v>0</v>
      </c>
      <c r="I98" s="265">
        <f>G98-H98-J98-K98-L98-M98</f>
        <v>250</v>
      </c>
      <c r="J98" s="280">
        <v>50</v>
      </c>
      <c r="K98" s="266"/>
      <c r="L98" s="29">
        <v>0</v>
      </c>
      <c r="M98" s="29">
        <v>0</v>
      </c>
      <c r="N98" s="109">
        <f t="shared" si="24"/>
        <v>300</v>
      </c>
      <c r="O98" s="218"/>
      <c r="P98" s="219"/>
      <c r="T98" s="34">
        <f t="shared" si="26"/>
        <v>300</v>
      </c>
      <c r="U98" s="206"/>
      <c r="W98" s="4">
        <v>250</v>
      </c>
    </row>
    <row r="99" spans="1:21" s="84" customFormat="1" ht="14.25" thickBot="1">
      <c r="A99" s="110">
        <v>38</v>
      </c>
      <c r="B99" s="123" t="s">
        <v>80</v>
      </c>
      <c r="C99" s="16"/>
      <c r="D99" s="40"/>
      <c r="E99" s="40"/>
      <c r="F99" s="27"/>
      <c r="G99" s="269">
        <f aca="true" t="shared" si="40" ref="G99:M99">G100+G102+G104</f>
        <v>453209</v>
      </c>
      <c r="H99" s="269">
        <f t="shared" si="40"/>
        <v>0</v>
      </c>
      <c r="I99" s="269">
        <f t="shared" si="40"/>
        <v>0</v>
      </c>
      <c r="J99" s="269">
        <f t="shared" si="40"/>
        <v>450000</v>
      </c>
      <c r="K99" s="269">
        <f t="shared" si="40"/>
        <v>3209</v>
      </c>
      <c r="L99" s="27">
        <f t="shared" si="40"/>
        <v>0</v>
      </c>
      <c r="M99" s="27">
        <f t="shared" si="40"/>
        <v>0</v>
      </c>
      <c r="N99" s="109">
        <f t="shared" si="24"/>
        <v>453209</v>
      </c>
      <c r="O99" s="218">
        <v>21000</v>
      </c>
      <c r="P99" s="223">
        <v>21000</v>
      </c>
      <c r="T99" s="34">
        <f t="shared" si="26"/>
        <v>453209</v>
      </c>
      <c r="U99" s="206">
        <f>G99/G129*100</f>
        <v>2.1625797250533942</v>
      </c>
    </row>
    <row r="100" spans="1:21" s="84" customFormat="1" ht="14.25" thickBot="1">
      <c r="A100" s="124">
        <v>381</v>
      </c>
      <c r="B100" s="125" t="s">
        <v>88</v>
      </c>
      <c r="C100" s="16"/>
      <c r="D100" s="40"/>
      <c r="E100" s="40"/>
      <c r="F100" s="27"/>
      <c r="G100" s="269">
        <f aca="true" t="shared" si="41" ref="G100:M100">G101</f>
        <v>3209</v>
      </c>
      <c r="H100" s="269">
        <f t="shared" si="41"/>
        <v>0</v>
      </c>
      <c r="I100" s="269">
        <f t="shared" si="41"/>
        <v>0</v>
      </c>
      <c r="J100" s="269">
        <f t="shared" si="41"/>
        <v>0</v>
      </c>
      <c r="K100" s="269">
        <f t="shared" si="41"/>
        <v>3209</v>
      </c>
      <c r="L100" s="27">
        <f t="shared" si="41"/>
        <v>0</v>
      </c>
      <c r="M100" s="27">
        <f t="shared" si="41"/>
        <v>0</v>
      </c>
      <c r="N100" s="109">
        <f t="shared" si="24"/>
        <v>3209</v>
      </c>
      <c r="O100" s="218"/>
      <c r="P100" s="223"/>
      <c r="T100" s="34">
        <f t="shared" si="26"/>
        <v>3209</v>
      </c>
      <c r="U100" s="206">
        <f>G100/G129*100</f>
        <v>0.015312401866901014</v>
      </c>
    </row>
    <row r="101" spans="1:21" s="84" customFormat="1" ht="14.25" hidden="1" thickBot="1">
      <c r="A101" s="126">
        <v>3812</v>
      </c>
      <c r="B101" s="127" t="s">
        <v>89</v>
      </c>
      <c r="C101" s="16"/>
      <c r="D101" s="40"/>
      <c r="E101" s="40"/>
      <c r="F101" s="27"/>
      <c r="G101" s="279">
        <v>3209</v>
      </c>
      <c r="H101" s="269"/>
      <c r="I101" s="265">
        <f>G101-H101-J101-K101-L101-M101</f>
        <v>0</v>
      </c>
      <c r="J101" s="269"/>
      <c r="K101" s="265">
        <v>3209</v>
      </c>
      <c r="L101" s="27">
        <v>0</v>
      </c>
      <c r="M101" s="27">
        <v>0</v>
      </c>
      <c r="N101" s="109">
        <f t="shared" si="24"/>
        <v>3209</v>
      </c>
      <c r="O101" s="218"/>
      <c r="P101" s="223"/>
      <c r="T101" s="34">
        <f t="shared" si="26"/>
        <v>3209</v>
      </c>
      <c r="U101" s="210"/>
    </row>
    <row r="102" spans="1:21" s="84" customFormat="1" ht="14.25" thickBot="1">
      <c r="A102" s="124">
        <v>382</v>
      </c>
      <c r="B102" s="125" t="s">
        <v>90</v>
      </c>
      <c r="C102" s="16"/>
      <c r="D102" s="40"/>
      <c r="E102" s="40"/>
      <c r="F102" s="27"/>
      <c r="G102" s="269">
        <f aca="true" t="shared" si="42" ref="G102:M102">G103</f>
        <v>0</v>
      </c>
      <c r="H102" s="269">
        <f t="shared" si="42"/>
        <v>0</v>
      </c>
      <c r="I102" s="269">
        <f t="shared" si="42"/>
        <v>0</v>
      </c>
      <c r="J102" s="269">
        <f t="shared" si="42"/>
        <v>0</v>
      </c>
      <c r="K102" s="269">
        <f t="shared" si="42"/>
        <v>0</v>
      </c>
      <c r="L102" s="27">
        <f t="shared" si="42"/>
        <v>0</v>
      </c>
      <c r="M102" s="27">
        <f t="shared" si="42"/>
        <v>0</v>
      </c>
      <c r="N102" s="109">
        <f t="shared" si="24"/>
        <v>0</v>
      </c>
      <c r="O102" s="218"/>
      <c r="P102" s="223"/>
      <c r="T102" s="34">
        <f t="shared" si="26"/>
        <v>0</v>
      </c>
      <c r="U102" s="210"/>
    </row>
    <row r="103" spans="1:21" s="84" customFormat="1" ht="13.5" customHeight="1" hidden="1" thickBot="1">
      <c r="A103" s="126">
        <v>3821</v>
      </c>
      <c r="B103" s="127" t="s">
        <v>97</v>
      </c>
      <c r="C103" s="16"/>
      <c r="D103" s="40"/>
      <c r="E103" s="40"/>
      <c r="F103" s="27"/>
      <c r="G103" s="269">
        <v>0</v>
      </c>
      <c r="H103" s="269"/>
      <c r="I103" s="265">
        <f>G103-H103-J103-K103-L103-M103</f>
        <v>0</v>
      </c>
      <c r="J103" s="269"/>
      <c r="K103" s="266">
        <v>0</v>
      </c>
      <c r="L103" s="27">
        <v>0</v>
      </c>
      <c r="M103" s="27">
        <v>0</v>
      </c>
      <c r="N103" s="109">
        <f t="shared" si="24"/>
        <v>0</v>
      </c>
      <c r="O103" s="218"/>
      <c r="P103" s="223"/>
      <c r="T103" s="34">
        <f t="shared" si="26"/>
        <v>0</v>
      </c>
      <c r="U103" s="210"/>
    </row>
    <row r="104" spans="1:21" s="84" customFormat="1" ht="14.25" thickBot="1">
      <c r="A104" s="110">
        <v>383</v>
      </c>
      <c r="B104" s="123" t="s">
        <v>81</v>
      </c>
      <c r="C104" s="16">
        <v>0</v>
      </c>
      <c r="D104" s="40">
        <v>0</v>
      </c>
      <c r="E104" s="40">
        <v>0</v>
      </c>
      <c r="F104" s="6">
        <v>0</v>
      </c>
      <c r="G104" s="264">
        <f>G105</f>
        <v>450000</v>
      </c>
      <c r="H104" s="264">
        <f aca="true" t="shared" si="43" ref="H104:M104">H105</f>
        <v>0</v>
      </c>
      <c r="I104" s="264">
        <f t="shared" si="43"/>
        <v>0</v>
      </c>
      <c r="J104" s="264">
        <f t="shared" si="43"/>
        <v>450000</v>
      </c>
      <c r="K104" s="264">
        <f>K105</f>
        <v>0</v>
      </c>
      <c r="L104" s="6">
        <f t="shared" si="43"/>
        <v>0</v>
      </c>
      <c r="M104" s="6">
        <f t="shared" si="43"/>
        <v>0</v>
      </c>
      <c r="N104" s="109">
        <f t="shared" si="24"/>
        <v>450000</v>
      </c>
      <c r="O104" s="218"/>
      <c r="P104" s="223"/>
      <c r="T104" s="34">
        <f t="shared" si="26"/>
        <v>450000</v>
      </c>
      <c r="U104" s="206">
        <f>G104/G129*100</f>
        <v>2.147267323186493</v>
      </c>
    </row>
    <row r="105" spans="1:21" ht="14.25" hidden="1" thickBot="1">
      <c r="A105" s="111">
        <v>3831</v>
      </c>
      <c r="B105" s="112" t="s">
        <v>56</v>
      </c>
      <c r="C105" s="113">
        <v>5000</v>
      </c>
      <c r="D105" s="114">
        <v>0</v>
      </c>
      <c r="E105" s="114">
        <v>0</v>
      </c>
      <c r="F105" s="7">
        <v>0</v>
      </c>
      <c r="G105" s="266">
        <v>450000</v>
      </c>
      <c r="H105" s="280">
        <v>0</v>
      </c>
      <c r="I105" s="280">
        <v>0</v>
      </c>
      <c r="J105" s="280">
        <v>450000</v>
      </c>
      <c r="K105" s="266"/>
      <c r="L105" s="29">
        <v>0</v>
      </c>
      <c r="M105" s="29">
        <v>0</v>
      </c>
      <c r="N105" s="109">
        <f t="shared" si="24"/>
        <v>450000</v>
      </c>
      <c r="O105" s="218"/>
      <c r="P105" s="219"/>
      <c r="T105" s="34">
        <f t="shared" si="26"/>
        <v>450000</v>
      </c>
      <c r="U105" s="206"/>
    </row>
    <row r="106" spans="1:21" ht="24" thickBot="1">
      <c r="A106" s="110">
        <v>4</v>
      </c>
      <c r="B106" s="58" t="s">
        <v>8</v>
      </c>
      <c r="C106" s="16">
        <f>SUM(C109:C128)</f>
        <v>6374559</v>
      </c>
      <c r="D106" s="40" t="e">
        <f>SUM(D109:D128)</f>
        <v>#REF!</v>
      </c>
      <c r="E106" s="40" t="e">
        <f>SUM(E109:E128)</f>
        <v>#REF!</v>
      </c>
      <c r="F106" s="17">
        <f>F107+F111+F126</f>
        <v>9825194</v>
      </c>
      <c r="G106" s="263">
        <f>G107+G111+G126</f>
        <v>1439961</v>
      </c>
      <c r="H106" s="263">
        <f aca="true" t="shared" si="44" ref="H106:M106">H107+H111+H126</f>
        <v>75000</v>
      </c>
      <c r="I106" s="263">
        <f t="shared" si="44"/>
        <v>972313</v>
      </c>
      <c r="J106" s="263">
        <f t="shared" si="44"/>
        <v>181362</v>
      </c>
      <c r="K106" s="263">
        <f t="shared" si="44"/>
        <v>43648</v>
      </c>
      <c r="L106" s="25">
        <f t="shared" si="44"/>
        <v>0</v>
      </c>
      <c r="M106" s="25">
        <f t="shared" si="44"/>
        <v>167638</v>
      </c>
      <c r="N106" s="109">
        <f t="shared" si="24"/>
        <v>1439961</v>
      </c>
      <c r="O106" s="17">
        <f>O107+O111+O126</f>
        <v>448000</v>
      </c>
      <c r="P106" s="17">
        <f>P107+P111+P126</f>
        <v>390362</v>
      </c>
      <c r="T106" s="34">
        <f t="shared" si="26"/>
        <v>1439961</v>
      </c>
      <c r="U106" s="206">
        <f>G106/G129*100</f>
        <v>6.871069337695436</v>
      </c>
    </row>
    <row r="107" spans="1:21" ht="24" thickBot="1">
      <c r="A107" s="110">
        <v>41</v>
      </c>
      <c r="B107" s="58" t="s">
        <v>74</v>
      </c>
      <c r="C107" s="16"/>
      <c r="D107" s="40"/>
      <c r="E107" s="40"/>
      <c r="F107" s="17">
        <f>F109+F110</f>
        <v>42312</v>
      </c>
      <c r="G107" s="263">
        <f>G108</f>
        <v>25000</v>
      </c>
      <c r="H107" s="263">
        <f aca="true" t="shared" si="45" ref="H107:M107">H108</f>
        <v>0</v>
      </c>
      <c r="I107" s="263">
        <f t="shared" si="45"/>
        <v>0</v>
      </c>
      <c r="J107" s="263">
        <f t="shared" si="45"/>
        <v>0</v>
      </c>
      <c r="K107" s="263">
        <f t="shared" si="45"/>
        <v>25000</v>
      </c>
      <c r="L107" s="25">
        <f t="shared" si="45"/>
        <v>0</v>
      </c>
      <c r="M107" s="25">
        <f t="shared" si="45"/>
        <v>0</v>
      </c>
      <c r="N107" s="109">
        <f t="shared" si="24"/>
        <v>25000</v>
      </c>
      <c r="O107" s="218">
        <v>0</v>
      </c>
      <c r="P107" s="219">
        <v>0</v>
      </c>
      <c r="T107" s="34">
        <f t="shared" si="26"/>
        <v>25000</v>
      </c>
      <c r="U107" s="206">
        <f>G107/G129*100</f>
        <v>0.1192926290659163</v>
      </c>
    </row>
    <row r="108" spans="1:21" ht="14.25" thickBot="1">
      <c r="A108" s="110">
        <v>412</v>
      </c>
      <c r="B108" s="58" t="s">
        <v>129</v>
      </c>
      <c r="C108" s="16"/>
      <c r="D108" s="40"/>
      <c r="E108" s="40"/>
      <c r="F108" s="17"/>
      <c r="G108" s="263">
        <f>G109+G110</f>
        <v>25000</v>
      </c>
      <c r="H108" s="263">
        <f aca="true" t="shared" si="46" ref="H108:M108">H109+H110</f>
        <v>0</v>
      </c>
      <c r="I108" s="263">
        <f t="shared" si="46"/>
        <v>0</v>
      </c>
      <c r="J108" s="263">
        <f t="shared" si="46"/>
        <v>0</v>
      </c>
      <c r="K108" s="263">
        <f t="shared" si="46"/>
        <v>25000</v>
      </c>
      <c r="L108" s="25">
        <f t="shared" si="46"/>
        <v>0</v>
      </c>
      <c r="M108" s="25">
        <f t="shared" si="46"/>
        <v>0</v>
      </c>
      <c r="N108" s="109">
        <f t="shared" si="24"/>
        <v>25000</v>
      </c>
      <c r="O108" s="218"/>
      <c r="P108" s="219"/>
      <c r="T108" s="34">
        <f t="shared" si="26"/>
        <v>25000</v>
      </c>
      <c r="U108" s="206">
        <f>G108/G129*100</f>
        <v>0.1192926290659163</v>
      </c>
    </row>
    <row r="109" spans="1:21" ht="14.25" hidden="1" thickBot="1">
      <c r="A109" s="111">
        <v>4123</v>
      </c>
      <c r="B109" s="50" t="s">
        <v>51</v>
      </c>
      <c r="C109" s="113">
        <v>7200</v>
      </c>
      <c r="D109" s="114" t="e">
        <f>#REF!-C109</f>
        <v>#REF!</v>
      </c>
      <c r="E109" s="114">
        <v>0</v>
      </c>
      <c r="F109" s="33">
        <v>10312</v>
      </c>
      <c r="G109" s="273">
        <v>25000</v>
      </c>
      <c r="H109" s="266">
        <v>0</v>
      </c>
      <c r="I109" s="265">
        <f>G109-H109-J109-K109-L109-M109</f>
        <v>0</v>
      </c>
      <c r="J109" s="266">
        <v>0</v>
      </c>
      <c r="K109" s="266">
        <v>25000</v>
      </c>
      <c r="L109" s="7">
        <v>0</v>
      </c>
      <c r="M109" s="7">
        <v>0</v>
      </c>
      <c r="N109" s="109">
        <f t="shared" si="24"/>
        <v>25000</v>
      </c>
      <c r="O109" s="218"/>
      <c r="P109" s="219"/>
      <c r="T109" s="34">
        <f t="shared" si="26"/>
        <v>25000</v>
      </c>
      <c r="U109" s="206"/>
    </row>
    <row r="110" spans="1:21" ht="15.75" customHeight="1" hidden="1" thickBot="1">
      <c r="A110" s="111">
        <v>4124</v>
      </c>
      <c r="B110" s="50" t="s">
        <v>87</v>
      </c>
      <c r="C110" s="113"/>
      <c r="D110" s="114"/>
      <c r="E110" s="114"/>
      <c r="F110" s="33">
        <v>32000</v>
      </c>
      <c r="G110" s="280">
        <v>0</v>
      </c>
      <c r="H110" s="266">
        <v>0</v>
      </c>
      <c r="I110" s="265">
        <f>G110-H110-J110-K110-L110-M110</f>
        <v>0</v>
      </c>
      <c r="J110" s="266">
        <v>0</v>
      </c>
      <c r="K110" s="266"/>
      <c r="L110" s="7">
        <v>0</v>
      </c>
      <c r="M110" s="7">
        <v>0</v>
      </c>
      <c r="N110" s="109">
        <f t="shared" si="24"/>
        <v>0</v>
      </c>
      <c r="O110" s="218"/>
      <c r="P110" s="219"/>
      <c r="T110" s="34">
        <f t="shared" si="26"/>
        <v>0</v>
      </c>
      <c r="U110" s="206"/>
    </row>
    <row r="111" spans="1:21" ht="24" thickBot="1">
      <c r="A111" s="110">
        <v>42</v>
      </c>
      <c r="B111" s="58" t="s">
        <v>96</v>
      </c>
      <c r="C111" s="113"/>
      <c r="D111" s="114"/>
      <c r="E111" s="114"/>
      <c r="F111" s="27">
        <f aca="true" t="shared" si="47" ref="F111:M111">F112+F115+F122+F124</f>
        <v>9758882</v>
      </c>
      <c r="G111" s="269">
        <f t="shared" si="47"/>
        <v>1414961</v>
      </c>
      <c r="H111" s="269">
        <f t="shared" si="47"/>
        <v>75000</v>
      </c>
      <c r="I111" s="269">
        <f t="shared" si="47"/>
        <v>972313</v>
      </c>
      <c r="J111" s="269">
        <f t="shared" si="47"/>
        <v>181362</v>
      </c>
      <c r="K111" s="269">
        <f t="shared" si="47"/>
        <v>18648</v>
      </c>
      <c r="L111" s="27">
        <f t="shared" si="47"/>
        <v>0</v>
      </c>
      <c r="M111" s="27">
        <f t="shared" si="47"/>
        <v>167638</v>
      </c>
      <c r="N111" s="109">
        <f t="shared" si="24"/>
        <v>1414961</v>
      </c>
      <c r="O111" s="218">
        <v>448000</v>
      </c>
      <c r="P111" s="219">
        <v>390362</v>
      </c>
      <c r="T111" s="34">
        <f t="shared" si="26"/>
        <v>1414961</v>
      </c>
      <c r="U111" s="206">
        <f>G111/G129*100</f>
        <v>6.751776708629518</v>
      </c>
    </row>
    <row r="112" spans="1:21" ht="14.25" thickBot="1">
      <c r="A112" s="110">
        <v>421</v>
      </c>
      <c r="B112" s="58" t="s">
        <v>78</v>
      </c>
      <c r="C112" s="113"/>
      <c r="D112" s="114"/>
      <c r="E112" s="114"/>
      <c r="F112" s="27">
        <f>F113+F114</f>
        <v>8890687</v>
      </c>
      <c r="G112" s="269">
        <f>G113+G114</f>
        <v>469576</v>
      </c>
      <c r="H112" s="269">
        <f>H113+H114</f>
        <v>0</v>
      </c>
      <c r="I112" s="269">
        <f>I113+I114</f>
        <v>469576</v>
      </c>
      <c r="J112" s="269">
        <f>J113+J114</f>
        <v>0</v>
      </c>
      <c r="K112" s="269"/>
      <c r="L112" s="27">
        <f>L113+L114</f>
        <v>0</v>
      </c>
      <c r="M112" s="27">
        <f>M113+M114</f>
        <v>0</v>
      </c>
      <c r="N112" s="109">
        <f t="shared" si="24"/>
        <v>469576</v>
      </c>
      <c r="O112" s="218"/>
      <c r="P112" s="219"/>
      <c r="T112" s="34">
        <f t="shared" si="26"/>
        <v>469576</v>
      </c>
      <c r="U112" s="206">
        <f>G112/G129*100</f>
        <v>2.240678223450268</v>
      </c>
    </row>
    <row r="113" spans="1:23" ht="14.25" hidden="1" thickBot="1">
      <c r="A113" s="111">
        <v>4211</v>
      </c>
      <c r="B113" s="50" t="s">
        <v>52</v>
      </c>
      <c r="C113" s="113">
        <v>5785000</v>
      </c>
      <c r="D113" s="114">
        <v>0</v>
      </c>
      <c r="E113" s="114" t="e">
        <f>C113-#REF!</f>
        <v>#REF!</v>
      </c>
      <c r="F113" s="33">
        <v>8140687</v>
      </c>
      <c r="G113" s="273">
        <v>469576</v>
      </c>
      <c r="H113" s="266">
        <v>0</v>
      </c>
      <c r="I113" s="265">
        <f>G113-H113-J113-K113-L113-M113</f>
        <v>469576</v>
      </c>
      <c r="J113" s="266">
        <v>0</v>
      </c>
      <c r="K113" s="266"/>
      <c r="L113" s="7">
        <v>0</v>
      </c>
      <c r="M113" s="7">
        <v>0</v>
      </c>
      <c r="N113" s="109">
        <f t="shared" si="24"/>
        <v>469576</v>
      </c>
      <c r="O113" s="223"/>
      <c r="P113" s="219"/>
      <c r="T113" s="34">
        <f t="shared" si="26"/>
        <v>469576</v>
      </c>
      <c r="U113" s="206"/>
      <c r="W113" s="4">
        <v>469576</v>
      </c>
    </row>
    <row r="114" spans="1:21" ht="14.25" hidden="1" thickBot="1">
      <c r="A114" s="111">
        <v>4213</v>
      </c>
      <c r="B114" s="50" t="s">
        <v>64</v>
      </c>
      <c r="C114" s="113"/>
      <c r="D114" s="114"/>
      <c r="E114" s="114"/>
      <c r="F114" s="33">
        <v>750000</v>
      </c>
      <c r="G114" s="266">
        <v>0</v>
      </c>
      <c r="H114" s="266">
        <v>0</v>
      </c>
      <c r="I114" s="265">
        <f>G114-H114-J114-K114-L114-M114</f>
        <v>0</v>
      </c>
      <c r="J114" s="266">
        <v>0</v>
      </c>
      <c r="K114" s="266"/>
      <c r="L114" s="7">
        <v>0</v>
      </c>
      <c r="M114" s="7">
        <v>0</v>
      </c>
      <c r="N114" s="109">
        <f t="shared" si="24"/>
        <v>0</v>
      </c>
      <c r="O114" s="218"/>
      <c r="P114" s="219"/>
      <c r="T114" s="34">
        <f t="shared" si="26"/>
        <v>0</v>
      </c>
      <c r="U114" s="206"/>
    </row>
    <row r="115" spans="1:21" s="84" customFormat="1" ht="14.25" thickBot="1">
      <c r="A115" s="110">
        <v>422</v>
      </c>
      <c r="B115" s="69" t="s">
        <v>84</v>
      </c>
      <c r="C115" s="16"/>
      <c r="D115" s="40"/>
      <c r="E115" s="40"/>
      <c r="F115" s="27">
        <f aca="true" t="shared" si="48" ref="F115:M115">SUM(F116:F121)</f>
        <v>622945</v>
      </c>
      <c r="G115" s="269">
        <f t="shared" si="48"/>
        <v>739135</v>
      </c>
      <c r="H115" s="269">
        <f t="shared" si="48"/>
        <v>75000</v>
      </c>
      <c r="I115" s="269">
        <f t="shared" si="48"/>
        <v>352737</v>
      </c>
      <c r="J115" s="269">
        <f t="shared" si="48"/>
        <v>125112</v>
      </c>
      <c r="K115" s="269">
        <f t="shared" si="48"/>
        <v>18648</v>
      </c>
      <c r="L115" s="27">
        <f t="shared" si="48"/>
        <v>0</v>
      </c>
      <c r="M115" s="27">
        <f t="shared" si="48"/>
        <v>167638</v>
      </c>
      <c r="N115" s="109">
        <f t="shared" si="24"/>
        <v>739135</v>
      </c>
      <c r="O115" s="223"/>
      <c r="P115" s="223"/>
      <c r="T115" s="34">
        <f t="shared" si="26"/>
        <v>739135</v>
      </c>
      <c r="U115" s="206">
        <f>G115/G129*100</f>
        <v>3.5269342953854412</v>
      </c>
    </row>
    <row r="116" spans="1:21" ht="14.25" hidden="1" thickBot="1">
      <c r="A116" s="111">
        <v>4221</v>
      </c>
      <c r="B116" s="112" t="s">
        <v>43</v>
      </c>
      <c r="C116" s="113">
        <v>289267</v>
      </c>
      <c r="D116" s="114" t="e">
        <f>#REF!-C116</f>
        <v>#REF!</v>
      </c>
      <c r="E116" s="114">
        <v>0</v>
      </c>
      <c r="F116" s="33">
        <v>267995</v>
      </c>
      <c r="G116" s="398">
        <v>75010</v>
      </c>
      <c r="H116" s="266">
        <v>0</v>
      </c>
      <c r="I116" s="265">
        <f aca="true" t="shared" si="49" ref="I116:I125">G116-H116-J116-K116-L116-M116</f>
        <v>10000</v>
      </c>
      <c r="J116" s="266">
        <v>46362</v>
      </c>
      <c r="K116" s="266">
        <v>18648</v>
      </c>
      <c r="L116" s="7"/>
      <c r="M116" s="7">
        <v>0</v>
      </c>
      <c r="N116" s="109">
        <f t="shared" si="24"/>
        <v>75010</v>
      </c>
      <c r="O116" s="218"/>
      <c r="P116" s="219"/>
      <c r="T116" s="34">
        <f t="shared" si="26"/>
        <v>75010</v>
      </c>
      <c r="U116" s="206"/>
    </row>
    <row r="117" spans="1:21" ht="14.25" hidden="1" thickBot="1">
      <c r="A117" s="111">
        <v>4222</v>
      </c>
      <c r="B117" s="112" t="s">
        <v>44</v>
      </c>
      <c r="C117" s="113">
        <v>677</v>
      </c>
      <c r="D117" s="114" t="e">
        <f>#REF!-C117</f>
        <v>#REF!</v>
      </c>
      <c r="E117" s="114">
        <v>0</v>
      </c>
      <c r="F117" s="7">
        <v>0</v>
      </c>
      <c r="G117" s="270">
        <v>0</v>
      </c>
      <c r="H117" s="266">
        <v>0</v>
      </c>
      <c r="I117" s="265">
        <f t="shared" si="49"/>
        <v>0</v>
      </c>
      <c r="J117" s="266">
        <v>0</v>
      </c>
      <c r="K117" s="266"/>
      <c r="L117" s="7"/>
      <c r="M117" s="7"/>
      <c r="N117" s="109">
        <f t="shared" si="24"/>
        <v>0</v>
      </c>
      <c r="O117" s="218"/>
      <c r="P117" s="219"/>
      <c r="T117" s="34">
        <f t="shared" si="26"/>
        <v>0</v>
      </c>
      <c r="U117" s="206"/>
    </row>
    <row r="118" spans="1:21" ht="14.25" hidden="1" thickBot="1">
      <c r="A118" s="111">
        <v>4223</v>
      </c>
      <c r="B118" s="112" t="s">
        <v>45</v>
      </c>
      <c r="C118" s="113">
        <v>110000</v>
      </c>
      <c r="D118" s="114">
        <v>0</v>
      </c>
      <c r="E118" s="114" t="e">
        <f>C118-#REF!</f>
        <v>#REF!</v>
      </c>
      <c r="F118" s="33">
        <v>158125</v>
      </c>
      <c r="G118" s="266">
        <v>81750</v>
      </c>
      <c r="H118" s="266">
        <v>0</v>
      </c>
      <c r="I118" s="265">
        <f t="shared" si="49"/>
        <v>3000</v>
      </c>
      <c r="J118" s="266">
        <v>78750</v>
      </c>
      <c r="K118" s="266"/>
      <c r="L118" s="7"/>
      <c r="M118" s="7"/>
      <c r="N118" s="109">
        <f aca="true" t="shared" si="50" ref="N118:N130">SUM(H118:M118)</f>
        <v>81750</v>
      </c>
      <c r="O118" s="218"/>
      <c r="P118" s="219"/>
      <c r="T118" s="34">
        <f t="shared" si="26"/>
        <v>81750</v>
      </c>
      <c r="U118" s="206"/>
    </row>
    <row r="119" spans="1:21" ht="14.25" hidden="1" thickBot="1">
      <c r="A119" s="111">
        <v>4224</v>
      </c>
      <c r="B119" s="112" t="s">
        <v>46</v>
      </c>
      <c r="C119" s="113">
        <v>158061</v>
      </c>
      <c r="D119" s="114">
        <v>20172</v>
      </c>
      <c r="E119" s="114">
        <v>0</v>
      </c>
      <c r="F119" s="33">
        <v>108950</v>
      </c>
      <c r="G119" s="408">
        <v>582375</v>
      </c>
      <c r="H119" s="265">
        <v>75000</v>
      </c>
      <c r="I119" s="265">
        <f t="shared" si="49"/>
        <v>339737</v>
      </c>
      <c r="J119" s="266">
        <v>0</v>
      </c>
      <c r="K119" s="266">
        <v>0</v>
      </c>
      <c r="L119" s="7"/>
      <c r="M119" s="7">
        <v>167638</v>
      </c>
      <c r="N119" s="109">
        <f t="shared" si="50"/>
        <v>582375</v>
      </c>
      <c r="O119" s="218"/>
      <c r="P119" s="219"/>
      <c r="T119" s="34">
        <f t="shared" si="26"/>
        <v>582375</v>
      </c>
      <c r="U119" s="206"/>
    </row>
    <row r="120" spans="1:21" ht="14.25" hidden="1" thickBot="1">
      <c r="A120" s="111">
        <v>4225</v>
      </c>
      <c r="B120" s="112" t="s">
        <v>47</v>
      </c>
      <c r="C120" s="113">
        <v>24354</v>
      </c>
      <c r="D120" s="114">
        <v>2030</v>
      </c>
      <c r="E120" s="114">
        <v>0</v>
      </c>
      <c r="F120" s="33">
        <v>59125</v>
      </c>
      <c r="G120" s="265">
        <v>0</v>
      </c>
      <c r="H120" s="266">
        <v>0</v>
      </c>
      <c r="I120" s="265">
        <f t="shared" si="49"/>
        <v>0</v>
      </c>
      <c r="J120" s="266">
        <v>0</v>
      </c>
      <c r="K120" s="266"/>
      <c r="L120" s="7"/>
      <c r="M120" s="7">
        <v>0</v>
      </c>
      <c r="N120" s="109">
        <f t="shared" si="50"/>
        <v>0</v>
      </c>
      <c r="O120" s="218"/>
      <c r="P120" s="219"/>
      <c r="T120" s="34">
        <f t="shared" si="26"/>
        <v>0</v>
      </c>
      <c r="U120" s="206"/>
    </row>
    <row r="121" spans="1:21" ht="14.25" hidden="1" thickBot="1">
      <c r="A121" s="111">
        <v>4227</v>
      </c>
      <c r="B121" s="112" t="s">
        <v>48</v>
      </c>
      <c r="C121" s="113">
        <v>0</v>
      </c>
      <c r="D121" s="114">
        <v>0</v>
      </c>
      <c r="E121" s="114" t="e">
        <f>C121-#REF!</f>
        <v>#REF!</v>
      </c>
      <c r="F121" s="7">
        <v>28750</v>
      </c>
      <c r="G121" s="265">
        <v>0</v>
      </c>
      <c r="H121" s="266">
        <v>0</v>
      </c>
      <c r="I121" s="265">
        <f t="shared" si="49"/>
        <v>0</v>
      </c>
      <c r="J121" s="266">
        <v>0</v>
      </c>
      <c r="K121" s="266"/>
      <c r="L121" s="7">
        <v>0</v>
      </c>
      <c r="M121" s="7">
        <v>0</v>
      </c>
      <c r="N121" s="109">
        <f t="shared" si="50"/>
        <v>0</v>
      </c>
      <c r="O121" s="218"/>
      <c r="P121" s="219"/>
      <c r="T121" s="34">
        <f aca="true" t="shared" si="51" ref="T121:T130">SUM(H121:M121)</f>
        <v>0</v>
      </c>
      <c r="U121" s="206"/>
    </row>
    <row r="122" spans="1:21" s="84" customFormat="1" ht="14.25" thickBot="1">
      <c r="A122" s="110">
        <v>423</v>
      </c>
      <c r="B122" s="123" t="s">
        <v>49</v>
      </c>
      <c r="C122" s="16"/>
      <c r="D122" s="40"/>
      <c r="E122" s="40"/>
      <c r="F122" s="6">
        <f aca="true" t="shared" si="52" ref="F122:M122">F123</f>
        <v>137500</v>
      </c>
      <c r="G122" s="264">
        <f t="shared" si="52"/>
        <v>150000</v>
      </c>
      <c r="H122" s="264">
        <f t="shared" si="52"/>
        <v>0</v>
      </c>
      <c r="I122" s="264">
        <f t="shared" si="52"/>
        <v>150000</v>
      </c>
      <c r="J122" s="264">
        <f t="shared" si="52"/>
        <v>0</v>
      </c>
      <c r="K122" s="264">
        <f t="shared" si="52"/>
        <v>0</v>
      </c>
      <c r="L122" s="6">
        <f t="shared" si="52"/>
        <v>0</v>
      </c>
      <c r="M122" s="6">
        <f t="shared" si="52"/>
        <v>0</v>
      </c>
      <c r="N122" s="109">
        <f t="shared" si="50"/>
        <v>150000</v>
      </c>
      <c r="O122" s="218"/>
      <c r="P122" s="223"/>
      <c r="T122" s="34">
        <f t="shared" si="51"/>
        <v>150000</v>
      </c>
      <c r="U122" s="210"/>
    </row>
    <row r="123" spans="1:21" ht="14.25" hidden="1" thickBot="1">
      <c r="A123" s="111">
        <v>4231</v>
      </c>
      <c r="B123" s="112" t="s">
        <v>85</v>
      </c>
      <c r="C123" s="113">
        <v>0</v>
      </c>
      <c r="D123" s="114">
        <v>0</v>
      </c>
      <c r="E123" s="114" t="e">
        <f>C123-#REF!</f>
        <v>#REF!</v>
      </c>
      <c r="F123" s="33">
        <v>137500</v>
      </c>
      <c r="G123" s="294">
        <v>150000</v>
      </c>
      <c r="H123" s="266">
        <v>0</v>
      </c>
      <c r="I123" s="265">
        <f t="shared" si="49"/>
        <v>150000</v>
      </c>
      <c r="J123" s="266">
        <v>0</v>
      </c>
      <c r="K123" s="266"/>
      <c r="L123" s="7">
        <v>0</v>
      </c>
      <c r="M123" s="33">
        <v>0</v>
      </c>
      <c r="N123" s="109">
        <f t="shared" si="50"/>
        <v>150000</v>
      </c>
      <c r="O123" s="218"/>
      <c r="P123" s="219"/>
      <c r="T123" s="34">
        <f t="shared" si="51"/>
        <v>150000</v>
      </c>
      <c r="U123" s="206"/>
    </row>
    <row r="124" spans="1:21" s="84" customFormat="1" ht="14.25" thickBot="1">
      <c r="A124" s="110">
        <v>426</v>
      </c>
      <c r="B124" s="123" t="s">
        <v>86</v>
      </c>
      <c r="C124" s="16"/>
      <c r="D124" s="40"/>
      <c r="E124" s="40"/>
      <c r="F124" s="27">
        <f aca="true" t="shared" si="53" ref="F124:M124">F125</f>
        <v>107750</v>
      </c>
      <c r="G124" s="269">
        <f t="shared" si="53"/>
        <v>56250</v>
      </c>
      <c r="H124" s="269">
        <f t="shared" si="53"/>
        <v>0</v>
      </c>
      <c r="I124" s="269">
        <f t="shared" si="53"/>
        <v>0</v>
      </c>
      <c r="J124" s="269">
        <f t="shared" si="53"/>
        <v>56250</v>
      </c>
      <c r="K124" s="269">
        <f t="shared" si="53"/>
        <v>0</v>
      </c>
      <c r="L124" s="27">
        <f t="shared" si="53"/>
        <v>0</v>
      </c>
      <c r="M124" s="27">
        <f t="shared" si="53"/>
        <v>0</v>
      </c>
      <c r="N124" s="109">
        <f t="shared" si="50"/>
        <v>56250</v>
      </c>
      <c r="O124" s="218"/>
      <c r="P124" s="223"/>
      <c r="T124" s="34">
        <f t="shared" si="51"/>
        <v>56250</v>
      </c>
      <c r="U124" s="206">
        <f>G124/G129*100</f>
        <v>0.2684084153983116</v>
      </c>
    </row>
    <row r="125" spans="1:21" ht="14.25" hidden="1" thickBot="1">
      <c r="A125" s="111">
        <v>4262</v>
      </c>
      <c r="B125" s="128" t="s">
        <v>42</v>
      </c>
      <c r="C125" s="113">
        <v>0</v>
      </c>
      <c r="D125" s="114">
        <v>75768</v>
      </c>
      <c r="E125" s="114">
        <v>0</v>
      </c>
      <c r="F125" s="33">
        <v>107750</v>
      </c>
      <c r="G125" s="273">
        <v>56250</v>
      </c>
      <c r="H125" s="266">
        <v>0</v>
      </c>
      <c r="I125" s="265">
        <f t="shared" si="49"/>
        <v>0</v>
      </c>
      <c r="J125" s="266">
        <v>56250</v>
      </c>
      <c r="K125" s="266">
        <v>0</v>
      </c>
      <c r="L125" s="7">
        <v>0</v>
      </c>
      <c r="M125" s="7">
        <v>0</v>
      </c>
      <c r="N125" s="109">
        <f t="shared" si="50"/>
        <v>56250</v>
      </c>
      <c r="O125" s="218"/>
      <c r="P125" s="219"/>
      <c r="T125" s="34">
        <f t="shared" si="51"/>
        <v>56250</v>
      </c>
      <c r="U125" s="206"/>
    </row>
    <row r="126" spans="1:21" ht="24" thickBot="1">
      <c r="A126" s="110">
        <v>45</v>
      </c>
      <c r="B126" s="58" t="s">
        <v>75</v>
      </c>
      <c r="C126" s="113"/>
      <c r="D126" s="114"/>
      <c r="E126" s="114"/>
      <c r="F126" s="27">
        <f>F128</f>
        <v>24000</v>
      </c>
      <c r="G126" s="269">
        <f>G127</f>
        <v>0</v>
      </c>
      <c r="H126" s="269">
        <f aca="true" t="shared" si="54" ref="H126:M127">H127</f>
        <v>0</v>
      </c>
      <c r="I126" s="269">
        <f t="shared" si="54"/>
        <v>0</v>
      </c>
      <c r="J126" s="269">
        <f t="shared" si="54"/>
        <v>0</v>
      </c>
      <c r="K126" s="269">
        <f t="shared" si="54"/>
        <v>0</v>
      </c>
      <c r="L126" s="27">
        <f t="shared" si="54"/>
        <v>0</v>
      </c>
      <c r="M126" s="27">
        <f t="shared" si="54"/>
        <v>0</v>
      </c>
      <c r="N126" s="109">
        <f t="shared" si="50"/>
        <v>0</v>
      </c>
      <c r="O126" s="218"/>
      <c r="P126" s="219"/>
      <c r="T126" s="34">
        <f t="shared" si="51"/>
        <v>0</v>
      </c>
      <c r="U126" s="206"/>
    </row>
    <row r="127" spans="1:21" ht="14.25" thickBot="1">
      <c r="A127" s="110">
        <v>453</v>
      </c>
      <c r="B127" s="112" t="s">
        <v>99</v>
      </c>
      <c r="C127" s="113"/>
      <c r="D127" s="114"/>
      <c r="E127" s="114"/>
      <c r="F127" s="27"/>
      <c r="G127" s="269">
        <f>G128</f>
        <v>0</v>
      </c>
      <c r="H127" s="269">
        <f t="shared" si="54"/>
        <v>0</v>
      </c>
      <c r="I127" s="269">
        <f t="shared" si="54"/>
        <v>0</v>
      </c>
      <c r="J127" s="269">
        <f t="shared" si="54"/>
        <v>0</v>
      </c>
      <c r="K127" s="269">
        <f t="shared" si="54"/>
        <v>0</v>
      </c>
      <c r="L127" s="27">
        <f t="shared" si="54"/>
        <v>0</v>
      </c>
      <c r="M127" s="27">
        <f t="shared" si="54"/>
        <v>0</v>
      </c>
      <c r="N127" s="109">
        <f t="shared" si="50"/>
        <v>0</v>
      </c>
      <c r="O127" s="218"/>
      <c r="P127" s="219"/>
      <c r="T127" s="34">
        <f t="shared" si="51"/>
        <v>0</v>
      </c>
      <c r="U127" s="206"/>
    </row>
    <row r="128" spans="1:21" ht="14.25" hidden="1" thickBot="1">
      <c r="A128" s="111">
        <v>4531</v>
      </c>
      <c r="B128" s="112" t="s">
        <v>99</v>
      </c>
      <c r="C128" s="113">
        <v>0</v>
      </c>
      <c r="D128" s="114">
        <v>0</v>
      </c>
      <c r="E128" s="114" t="e">
        <f>C128-#REF!</f>
        <v>#REF!</v>
      </c>
      <c r="F128" s="7">
        <v>24000</v>
      </c>
      <c r="G128" s="271">
        <v>0</v>
      </c>
      <c r="H128" s="266">
        <v>0</v>
      </c>
      <c r="I128" s="265">
        <f>G128-H128-J128-K128-L128-M128</f>
        <v>0</v>
      </c>
      <c r="J128" s="266">
        <v>0</v>
      </c>
      <c r="K128" s="266"/>
      <c r="L128" s="7">
        <v>0</v>
      </c>
      <c r="M128" s="7">
        <v>0</v>
      </c>
      <c r="N128" s="109">
        <f t="shared" si="50"/>
        <v>0</v>
      </c>
      <c r="O128" s="218"/>
      <c r="P128" s="219"/>
      <c r="T128" s="34">
        <f t="shared" si="51"/>
        <v>0</v>
      </c>
      <c r="U128" s="206"/>
    </row>
    <row r="129" spans="1:25" ht="14.25" thickBot="1">
      <c r="A129" s="110" t="s">
        <v>76</v>
      </c>
      <c r="B129" s="96" t="s">
        <v>70</v>
      </c>
      <c r="C129" s="16">
        <f>C54+C62+C65+C69+C76+C88+C95+C106</f>
        <v>18893134</v>
      </c>
      <c r="D129" s="40" t="e">
        <f>D54+D62+D65+D69+D76+D88+D95+D106</f>
        <v>#REF!</v>
      </c>
      <c r="E129" s="40" t="e">
        <f>E54+E62+E65+E69+E76+E88+E95+E106</f>
        <v>#REF!</v>
      </c>
      <c r="F129" s="17">
        <f>F53+F106</f>
        <v>24201352</v>
      </c>
      <c r="G129" s="263">
        <f>G53+G106</f>
        <v>20956869</v>
      </c>
      <c r="H129" s="263">
        <f aca="true" t="shared" si="55" ref="H129:M129">H53+H106</f>
        <v>229439</v>
      </c>
      <c r="I129" s="263">
        <f t="shared" si="55"/>
        <v>6565616</v>
      </c>
      <c r="J129" s="263">
        <f t="shared" si="55"/>
        <v>13088419</v>
      </c>
      <c r="K129" s="263">
        <f t="shared" si="55"/>
        <v>905757</v>
      </c>
      <c r="L129" s="25">
        <f t="shared" si="55"/>
        <v>0</v>
      </c>
      <c r="M129" s="25">
        <f t="shared" si="55"/>
        <v>167638</v>
      </c>
      <c r="N129" s="109">
        <f t="shared" si="50"/>
        <v>20956869</v>
      </c>
      <c r="O129" s="17">
        <f>O53+O106</f>
        <v>17813656</v>
      </c>
      <c r="P129" s="17">
        <f>P53+P106</f>
        <v>16955456</v>
      </c>
      <c r="T129" s="34">
        <f t="shared" si="51"/>
        <v>20956869</v>
      </c>
      <c r="U129" s="206">
        <v>100</v>
      </c>
      <c r="W129" s="263">
        <f>SUM(W56:W128)</f>
        <v>8295982</v>
      </c>
      <c r="Y129" s="263">
        <f>SUM(Y56:Y128)</f>
        <v>0</v>
      </c>
    </row>
    <row r="130" spans="1:21" ht="14.25" thickBot="1">
      <c r="A130" s="110"/>
      <c r="B130" s="50"/>
      <c r="C130" s="113"/>
      <c r="D130" s="114"/>
      <c r="E130" s="114"/>
      <c r="F130" s="7"/>
      <c r="G130" s="271"/>
      <c r="H130" s="266"/>
      <c r="I130" s="266"/>
      <c r="J130" s="266">
        <v>0</v>
      </c>
      <c r="K130" s="266"/>
      <c r="L130" s="7"/>
      <c r="M130" s="7"/>
      <c r="N130" s="109">
        <f t="shared" si="50"/>
        <v>0</v>
      </c>
      <c r="O130" s="218"/>
      <c r="P130" s="219"/>
      <c r="T130" s="34">
        <f t="shared" si="51"/>
        <v>0</v>
      </c>
      <c r="U130" s="206"/>
    </row>
    <row r="131" spans="2:16" ht="13.5" hidden="1">
      <c r="B131" s="129"/>
      <c r="C131" s="1"/>
      <c r="D131" s="130"/>
      <c r="E131" s="131"/>
      <c r="F131" s="9"/>
      <c r="G131" s="231">
        <f>SUM(G48-G129-G130)</f>
        <v>0</v>
      </c>
      <c r="H131" s="231">
        <f aca="true" t="shared" si="56" ref="H131:M131">SUM(H48-H129)</f>
        <v>0</v>
      </c>
      <c r="I131" s="282">
        <f t="shared" si="56"/>
        <v>0</v>
      </c>
      <c r="J131" s="231">
        <f>SUM(J48-J129-J130)</f>
        <v>0</v>
      </c>
      <c r="K131" s="231">
        <f t="shared" si="56"/>
        <v>0</v>
      </c>
      <c r="L131" s="9">
        <f t="shared" si="56"/>
        <v>0</v>
      </c>
      <c r="M131" s="9">
        <f t="shared" si="56"/>
        <v>0</v>
      </c>
      <c r="N131" s="109">
        <f>G131-K131</f>
        <v>0</v>
      </c>
      <c r="O131" s="9">
        <f>SUM(O48-O129-O130)</f>
        <v>0</v>
      </c>
      <c r="P131" s="9">
        <f>SUM(P48-P129-P130)</f>
        <v>0</v>
      </c>
    </row>
    <row r="132" spans="1:21" ht="13.5">
      <c r="A132" s="130"/>
      <c r="B132" s="129"/>
      <c r="C132" s="3"/>
      <c r="D132" s="2"/>
      <c r="E132" s="2"/>
      <c r="F132" s="3"/>
      <c r="G132" s="229"/>
      <c r="K132" s="231"/>
      <c r="L132" s="1"/>
      <c r="M132" s="1"/>
      <c r="O132" s="34"/>
      <c r="P132" s="34"/>
      <c r="U132" s="4"/>
    </row>
    <row r="133" spans="1:21" ht="13.5" hidden="1">
      <c r="A133" s="130"/>
      <c r="B133" s="35"/>
      <c r="C133" s="3"/>
      <c r="D133" s="2"/>
      <c r="E133" s="2"/>
      <c r="F133" s="3"/>
      <c r="G133" s="229">
        <f>N129+K129</f>
        <v>21862626</v>
      </c>
      <c r="K133" s="231"/>
      <c r="L133" s="1"/>
      <c r="M133" s="1"/>
      <c r="O133" s="34"/>
      <c r="P133" s="34">
        <v>1773791.83</v>
      </c>
      <c r="U133" s="4"/>
    </row>
    <row r="134" spans="1:21" ht="13.5" hidden="1">
      <c r="A134" s="130"/>
      <c r="B134" s="133"/>
      <c r="C134" s="3"/>
      <c r="D134" s="2"/>
      <c r="E134" s="2"/>
      <c r="F134" s="3"/>
      <c r="G134" s="229"/>
      <c r="K134" s="231"/>
      <c r="L134" s="1"/>
      <c r="M134" s="1"/>
      <c r="O134" s="34"/>
      <c r="P134" s="34"/>
      <c r="U134" s="4"/>
    </row>
    <row r="135" spans="1:21" ht="13.5" hidden="1">
      <c r="A135" s="130"/>
      <c r="B135" s="134"/>
      <c r="C135" s="135"/>
      <c r="D135" s="136"/>
      <c r="E135" s="136"/>
      <c r="F135" s="3"/>
      <c r="G135" s="229"/>
      <c r="O135" s="34"/>
      <c r="P135" s="34">
        <v>1208912</v>
      </c>
      <c r="Q135" s="1" t="s">
        <v>141</v>
      </c>
      <c r="U135" s="4"/>
    </row>
    <row r="136" spans="1:21" ht="13.5">
      <c r="A136" s="130"/>
      <c r="B136" s="134"/>
      <c r="C136" s="135"/>
      <c r="D136" s="136"/>
      <c r="E136" s="136"/>
      <c r="F136" s="3"/>
      <c r="G136" s="229"/>
      <c r="U136" s="4"/>
    </row>
    <row r="137" spans="1:21" ht="13.5">
      <c r="A137" s="130"/>
      <c r="B137" s="134"/>
      <c r="C137" s="135"/>
      <c r="D137" s="136"/>
      <c r="E137" s="136"/>
      <c r="F137" s="3"/>
      <c r="G137" s="229"/>
      <c r="U137" s="4"/>
    </row>
    <row r="138" spans="1:21" ht="13.5">
      <c r="A138" s="130"/>
      <c r="B138" s="134"/>
      <c r="C138" s="135"/>
      <c r="D138" s="136"/>
      <c r="E138" s="136"/>
      <c r="F138" s="3"/>
      <c r="G138" s="229"/>
      <c r="U138" s="4"/>
    </row>
    <row r="139" spans="1:21" ht="13.5">
      <c r="A139" s="130"/>
      <c r="B139" s="134"/>
      <c r="C139" s="135"/>
      <c r="D139" s="136"/>
      <c r="E139" s="136"/>
      <c r="F139" s="3"/>
      <c r="G139" s="229"/>
      <c r="U139" s="4"/>
    </row>
    <row r="140" spans="1:21" ht="13.5">
      <c r="A140" s="130"/>
      <c r="B140" s="134"/>
      <c r="C140" s="135"/>
      <c r="D140" s="137"/>
      <c r="E140" s="136"/>
      <c r="F140" s="3"/>
      <c r="G140" s="229"/>
      <c r="U140" s="4"/>
    </row>
    <row r="141" spans="1:21" ht="13.5">
      <c r="A141" s="130"/>
      <c r="B141" s="134"/>
      <c r="C141" s="135"/>
      <c r="D141" s="137"/>
      <c r="E141" s="136"/>
      <c r="F141" s="3"/>
      <c r="G141" s="229"/>
      <c r="U141" s="4"/>
    </row>
    <row r="142" spans="1:21" ht="13.5">
      <c r="A142" s="130"/>
      <c r="B142" s="134"/>
      <c r="C142" s="135"/>
      <c r="D142" s="137"/>
      <c r="E142" s="136"/>
      <c r="F142" s="3"/>
      <c r="G142" s="229"/>
      <c r="U142" s="4"/>
    </row>
    <row r="143" spans="1:21" ht="13.5">
      <c r="A143" s="130"/>
      <c r="B143" s="134"/>
      <c r="C143" s="135"/>
      <c r="D143" s="137"/>
      <c r="E143" s="136"/>
      <c r="F143" s="3"/>
      <c r="G143" s="229"/>
      <c r="U143" s="4"/>
    </row>
    <row r="144" spans="1:21" ht="13.5">
      <c r="A144" s="130"/>
      <c r="B144" s="134"/>
      <c r="C144" s="135"/>
      <c r="D144" s="137"/>
      <c r="E144" s="136"/>
      <c r="F144" s="3"/>
      <c r="G144" s="229"/>
      <c r="U144" s="4"/>
    </row>
    <row r="145" spans="1:21" ht="13.5">
      <c r="A145" s="130"/>
      <c r="B145" s="134"/>
      <c r="C145" s="135"/>
      <c r="D145" s="137"/>
      <c r="E145" s="136"/>
      <c r="F145" s="3"/>
      <c r="G145" s="229"/>
      <c r="U145" s="4"/>
    </row>
    <row r="146" spans="1:21" ht="13.5">
      <c r="A146" s="130"/>
      <c r="B146" s="134"/>
      <c r="C146" s="135"/>
      <c r="D146" s="137"/>
      <c r="E146" s="136"/>
      <c r="F146" s="3"/>
      <c r="G146" s="229"/>
      <c r="U146" s="4"/>
    </row>
    <row r="147" spans="1:21" ht="13.5">
      <c r="A147" s="130"/>
      <c r="B147" s="134"/>
      <c r="C147" s="135"/>
      <c r="D147" s="137"/>
      <c r="E147" s="136"/>
      <c r="F147" s="3"/>
      <c r="G147" s="229"/>
      <c r="U147" s="4"/>
    </row>
    <row r="148" spans="1:21" ht="13.5">
      <c r="A148" s="130"/>
      <c r="B148" s="134"/>
      <c r="C148" s="135"/>
      <c r="D148" s="137"/>
      <c r="E148" s="136"/>
      <c r="F148" s="3"/>
      <c r="G148" s="229"/>
      <c r="H148" s="4"/>
      <c r="I148" s="303"/>
      <c r="J148" s="303"/>
      <c r="K148" s="303"/>
      <c r="N148" s="4"/>
      <c r="U148" s="4"/>
    </row>
    <row r="149" spans="1:21" ht="13.5">
      <c r="A149" s="130"/>
      <c r="B149" s="134"/>
      <c r="C149" s="135"/>
      <c r="D149" s="137"/>
      <c r="E149" s="136"/>
      <c r="F149" s="3"/>
      <c r="G149" s="229"/>
      <c r="H149" s="4"/>
      <c r="I149" s="303"/>
      <c r="J149" s="303"/>
      <c r="K149" s="303"/>
      <c r="N149" s="4"/>
      <c r="U149" s="4"/>
    </row>
    <row r="150" spans="1:21" ht="13.5">
      <c r="A150" s="130"/>
      <c r="B150" s="134"/>
      <c r="C150" s="135"/>
      <c r="D150" s="137"/>
      <c r="E150" s="136"/>
      <c r="F150" s="3"/>
      <c r="G150" s="229"/>
      <c r="H150" s="4"/>
      <c r="I150" s="303"/>
      <c r="J150" s="303"/>
      <c r="K150" s="303"/>
      <c r="N150" s="4"/>
      <c r="U150" s="4"/>
    </row>
    <row r="151" spans="1:21" ht="13.5">
      <c r="A151" s="130"/>
      <c r="B151" s="134"/>
      <c r="C151" s="135"/>
      <c r="D151" s="137"/>
      <c r="E151" s="136"/>
      <c r="F151" s="3"/>
      <c r="G151" s="229"/>
      <c r="H151" s="4"/>
      <c r="I151" s="303"/>
      <c r="J151" s="303"/>
      <c r="K151" s="303"/>
      <c r="N151" s="4"/>
      <c r="U151" s="4"/>
    </row>
    <row r="152" spans="1:21" ht="13.5">
      <c r="A152" s="130"/>
      <c r="B152" s="134"/>
      <c r="C152" s="135"/>
      <c r="D152" s="137"/>
      <c r="E152" s="136"/>
      <c r="F152" s="3"/>
      <c r="G152" s="229"/>
      <c r="H152" s="4"/>
      <c r="I152" s="303"/>
      <c r="J152" s="303"/>
      <c r="K152" s="303"/>
      <c r="N152" s="4"/>
      <c r="U152" s="4"/>
    </row>
    <row r="153" spans="1:21" ht="13.5">
      <c r="A153" s="130"/>
      <c r="B153" s="134"/>
      <c r="C153" s="135"/>
      <c r="D153" s="137"/>
      <c r="E153" s="136"/>
      <c r="F153" s="3"/>
      <c r="G153" s="229"/>
      <c r="H153" s="4"/>
      <c r="I153" s="303"/>
      <c r="J153" s="303"/>
      <c r="K153" s="303"/>
      <c r="N153" s="4"/>
      <c r="U153" s="4"/>
    </row>
    <row r="154" spans="1:21" ht="13.5">
      <c r="A154" s="130"/>
      <c r="B154" s="134"/>
      <c r="C154" s="135"/>
      <c r="D154" s="137"/>
      <c r="E154" s="136"/>
      <c r="F154" s="3"/>
      <c r="G154" s="229"/>
      <c r="H154" s="4"/>
      <c r="I154" s="303"/>
      <c r="J154" s="303"/>
      <c r="K154" s="303"/>
      <c r="N154" s="4"/>
      <c r="U154" s="4"/>
    </row>
    <row r="155" spans="1:21" ht="13.5">
      <c r="A155" s="130"/>
      <c r="B155" s="134"/>
      <c r="C155" s="135"/>
      <c r="D155" s="137"/>
      <c r="E155" s="136"/>
      <c r="F155" s="3"/>
      <c r="G155" s="229"/>
      <c r="H155" s="4"/>
      <c r="I155" s="303"/>
      <c r="J155" s="303"/>
      <c r="K155" s="303"/>
      <c r="N155" s="4"/>
      <c r="U155" s="4"/>
    </row>
    <row r="156" spans="1:21" ht="13.5">
      <c r="A156" s="130"/>
      <c r="B156" s="134"/>
      <c r="C156" s="135"/>
      <c r="D156" s="137"/>
      <c r="E156" s="136"/>
      <c r="F156" s="3"/>
      <c r="G156" s="229"/>
      <c r="H156" s="4"/>
      <c r="I156" s="303"/>
      <c r="J156" s="303"/>
      <c r="K156" s="303"/>
      <c r="N156" s="4"/>
      <c r="U156" s="4"/>
    </row>
    <row r="157" spans="1:21" ht="13.5">
      <c r="A157" s="130"/>
      <c r="B157" s="134"/>
      <c r="C157" s="135"/>
      <c r="D157" s="137"/>
      <c r="E157" s="136"/>
      <c r="F157" s="3"/>
      <c r="G157" s="229"/>
      <c r="H157" s="4"/>
      <c r="I157" s="303"/>
      <c r="J157" s="303"/>
      <c r="K157" s="303"/>
      <c r="N157" s="4"/>
      <c r="U157" s="4"/>
    </row>
    <row r="158" spans="2:21" ht="13.5">
      <c r="B158" s="134"/>
      <c r="C158" s="135"/>
      <c r="D158" s="137"/>
      <c r="E158" s="136"/>
      <c r="F158" s="3"/>
      <c r="G158" s="229"/>
      <c r="H158" s="4"/>
      <c r="I158" s="303"/>
      <c r="J158" s="303"/>
      <c r="K158" s="303"/>
      <c r="N158" s="4"/>
      <c r="U158" s="4"/>
    </row>
    <row r="159" spans="2:21" ht="13.5">
      <c r="B159" s="134"/>
      <c r="C159" s="135"/>
      <c r="D159" s="137"/>
      <c r="E159" s="136"/>
      <c r="F159" s="3"/>
      <c r="G159" s="229"/>
      <c r="H159" s="4"/>
      <c r="I159" s="303"/>
      <c r="J159" s="303"/>
      <c r="K159" s="303"/>
      <c r="N159" s="4"/>
      <c r="U159" s="4"/>
    </row>
    <row r="160" spans="2:21" ht="13.5">
      <c r="B160" s="134"/>
      <c r="C160" s="135"/>
      <c r="D160" s="137"/>
      <c r="E160" s="136"/>
      <c r="F160" s="3"/>
      <c r="G160" s="229"/>
      <c r="H160" s="4"/>
      <c r="I160" s="303"/>
      <c r="J160" s="303"/>
      <c r="K160" s="303"/>
      <c r="N160" s="4"/>
      <c r="U160" s="4"/>
    </row>
    <row r="161" spans="2:21" ht="13.5">
      <c r="B161" s="134"/>
      <c r="C161" s="135"/>
      <c r="D161" s="137"/>
      <c r="E161" s="136"/>
      <c r="F161" s="3"/>
      <c r="G161" s="229"/>
      <c r="H161" s="4"/>
      <c r="I161" s="303"/>
      <c r="J161" s="303"/>
      <c r="K161" s="303"/>
      <c r="N161" s="4"/>
      <c r="U161" s="4"/>
    </row>
    <row r="162" spans="2:21" ht="13.5">
      <c r="B162" s="134"/>
      <c r="C162" s="135"/>
      <c r="D162" s="137"/>
      <c r="E162" s="136"/>
      <c r="F162" s="3"/>
      <c r="G162" s="229"/>
      <c r="H162" s="4"/>
      <c r="I162" s="303"/>
      <c r="J162" s="303"/>
      <c r="K162" s="303"/>
      <c r="N162" s="4"/>
      <c r="U162" s="4"/>
    </row>
    <row r="163" spans="2:21" ht="13.5">
      <c r="B163" s="134"/>
      <c r="C163" s="135"/>
      <c r="D163" s="137"/>
      <c r="E163" s="136"/>
      <c r="F163" s="3"/>
      <c r="G163" s="229"/>
      <c r="H163" s="4"/>
      <c r="I163" s="303"/>
      <c r="J163" s="303"/>
      <c r="K163" s="303"/>
      <c r="N163" s="4"/>
      <c r="U163" s="4"/>
    </row>
    <row r="164" spans="1:21" ht="13.5">
      <c r="A164" s="4"/>
      <c r="B164" s="134"/>
      <c r="C164" s="135"/>
      <c r="D164" s="137"/>
      <c r="E164" s="136"/>
      <c r="F164" s="3"/>
      <c r="G164" s="229"/>
      <c r="H164" s="4"/>
      <c r="I164" s="303"/>
      <c r="J164" s="303"/>
      <c r="K164" s="303"/>
      <c r="N164" s="4"/>
      <c r="U164" s="4"/>
    </row>
    <row r="165" spans="1:21" ht="13.5">
      <c r="A165" s="4"/>
      <c r="B165" s="134"/>
      <c r="C165" s="135"/>
      <c r="D165" s="137"/>
      <c r="E165" s="136"/>
      <c r="F165" s="3"/>
      <c r="G165" s="229"/>
      <c r="H165" s="4"/>
      <c r="I165" s="303"/>
      <c r="J165" s="303"/>
      <c r="K165" s="303"/>
      <c r="N165" s="4"/>
      <c r="U165" s="4"/>
    </row>
    <row r="166" spans="1:21" ht="13.5">
      <c r="A166" s="4"/>
      <c r="B166" s="134"/>
      <c r="C166" s="135"/>
      <c r="D166" s="137"/>
      <c r="E166" s="136"/>
      <c r="F166" s="3"/>
      <c r="G166" s="229"/>
      <c r="H166" s="4"/>
      <c r="I166" s="303"/>
      <c r="J166" s="303"/>
      <c r="K166" s="303"/>
      <c r="N166" s="4"/>
      <c r="U166" s="4"/>
    </row>
    <row r="167" spans="1:21" ht="13.5">
      <c r="A167" s="4"/>
      <c r="B167" s="134"/>
      <c r="C167" s="135"/>
      <c r="D167" s="137"/>
      <c r="E167" s="136"/>
      <c r="F167" s="3"/>
      <c r="G167" s="229"/>
      <c r="H167" s="4"/>
      <c r="I167" s="303"/>
      <c r="J167" s="303"/>
      <c r="K167" s="303"/>
      <c r="N167" s="4"/>
      <c r="U167" s="4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landscape" paperSize="9" scale="81" r:id="rId1"/>
  <rowBreaks count="2" manualBreakCount="2">
    <brk id="48" max="255" man="1"/>
    <brk id="130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65"/>
  <sheetViews>
    <sheetView zoomScale="98" zoomScaleNormal="98" zoomScaleSheetLayoutView="65" zoomScalePageLayoutView="0" workbookViewId="0" topLeftCell="A43">
      <selection activeCell="K60" sqref="K60"/>
    </sheetView>
  </sheetViews>
  <sheetFormatPr defaultColWidth="9.140625" defaultRowHeight="12.75"/>
  <cols>
    <col min="1" max="1" width="7.28125" style="1" customWidth="1"/>
    <col min="2" max="2" width="27.57421875" style="138" customWidth="1"/>
    <col min="3" max="3" width="16.00390625" style="4" hidden="1" customWidth="1"/>
    <col min="4" max="4" width="16.00390625" style="139" hidden="1" customWidth="1"/>
    <col min="5" max="5" width="16.00390625" style="140" hidden="1" customWidth="1"/>
    <col min="6" max="6" width="11.421875" style="1" hidden="1" customWidth="1"/>
    <col min="7" max="7" width="17.140625" style="231" customWidth="1"/>
    <col min="8" max="8" width="12.28125" style="230" customWidth="1"/>
    <col min="9" max="9" width="16.421875" style="230" customWidth="1"/>
    <col min="10" max="10" width="17.57421875" style="377" customWidth="1"/>
    <col min="11" max="11" width="13.7109375" style="283" customWidth="1"/>
    <col min="12" max="12" width="11.140625" style="4" customWidth="1"/>
    <col min="13" max="13" width="12.8515625" style="4" customWidth="1"/>
    <col min="14" max="14" width="14.7109375" style="8" customWidth="1"/>
    <col min="15" max="15" width="15.8515625" style="4" customWidth="1"/>
    <col min="16" max="16" width="13.140625" style="4" customWidth="1"/>
    <col min="17" max="19" width="8.8515625" style="4" hidden="1" customWidth="1"/>
    <col min="20" max="20" width="13.00390625" style="4" customWidth="1"/>
    <col min="21" max="21" width="12.8515625" style="203" customWidth="1"/>
    <col min="22" max="22" width="10.57421875" style="4" customWidth="1"/>
    <col min="23" max="23" width="8.8515625" style="4" customWidth="1"/>
    <col min="24" max="24" width="12.7109375" style="4" customWidth="1"/>
    <col min="25" max="25" width="8.8515625" style="4" customWidth="1"/>
    <col min="26" max="16384" width="8.8515625" style="4" customWidth="1"/>
  </cols>
  <sheetData>
    <row r="1" s="427" customFormat="1" ht="12.75">
      <c r="A1" s="427" t="s">
        <v>93</v>
      </c>
    </row>
    <row r="2" spans="2:13" ht="13.5">
      <c r="B2" s="36" t="s">
        <v>153</v>
      </c>
      <c r="C2" s="3"/>
      <c r="D2" s="5"/>
      <c r="E2" s="2" t="s">
        <v>60</v>
      </c>
      <c r="F2" s="3"/>
      <c r="G2" s="229"/>
      <c r="K2" s="231"/>
      <c r="L2" s="1"/>
      <c r="M2" s="10" t="s">
        <v>156</v>
      </c>
    </row>
    <row r="3" spans="2:13" ht="6" customHeight="1" thickBot="1">
      <c r="B3" s="37"/>
      <c r="C3" s="3"/>
      <c r="D3" s="5"/>
      <c r="E3" s="2"/>
      <c r="F3" s="3"/>
      <c r="G3" s="229"/>
      <c r="K3" s="231"/>
      <c r="L3" s="1"/>
      <c r="M3" s="1"/>
    </row>
    <row r="4" spans="1:21" s="43" customFormat="1" ht="88.5" customHeight="1" thickBot="1">
      <c r="A4" s="38" t="s">
        <v>9</v>
      </c>
      <c r="B4" s="39" t="s">
        <v>18</v>
      </c>
      <c r="C4" s="11" t="s">
        <v>57</v>
      </c>
      <c r="D4" s="11" t="s">
        <v>59</v>
      </c>
      <c r="E4" s="40" t="s">
        <v>58</v>
      </c>
      <c r="F4" s="11" t="s">
        <v>67</v>
      </c>
      <c r="G4" s="232" t="s">
        <v>154</v>
      </c>
      <c r="H4" s="233" t="s">
        <v>123</v>
      </c>
      <c r="I4" s="233" t="s">
        <v>126</v>
      </c>
      <c r="J4" s="378" t="s">
        <v>127</v>
      </c>
      <c r="K4" s="234" t="s">
        <v>124</v>
      </c>
      <c r="L4" s="14" t="s">
        <v>125</v>
      </c>
      <c r="M4" s="15" t="s">
        <v>128</v>
      </c>
      <c r="N4" s="41"/>
      <c r="O4" s="42" t="s">
        <v>144</v>
      </c>
      <c r="P4" s="42" t="s">
        <v>155</v>
      </c>
      <c r="U4" s="205" t="s">
        <v>138</v>
      </c>
    </row>
    <row r="5" spans="1:24" s="43" customFormat="1" ht="18.75" customHeight="1" thickBot="1">
      <c r="A5" s="38">
        <v>6</v>
      </c>
      <c r="B5" s="39" t="s">
        <v>116</v>
      </c>
      <c r="C5" s="11"/>
      <c r="D5" s="11"/>
      <c r="E5" s="40"/>
      <c r="F5" s="11"/>
      <c r="G5" s="305">
        <f aca="true" t="shared" si="0" ref="G5:M5">G6+G13+G18+G23+G29+G36</f>
        <v>13819831</v>
      </c>
      <c r="H5" s="305">
        <f t="shared" si="0"/>
        <v>229439</v>
      </c>
      <c r="I5" s="305">
        <f t="shared" si="0"/>
        <v>5152000</v>
      </c>
      <c r="J5" s="379">
        <f t="shared" si="0"/>
        <v>8266435</v>
      </c>
      <c r="K5" s="305">
        <f t="shared" si="0"/>
        <v>143957</v>
      </c>
      <c r="L5" s="331">
        <f t="shared" si="0"/>
        <v>0</v>
      </c>
      <c r="M5" s="331">
        <f t="shared" si="0"/>
        <v>28000</v>
      </c>
      <c r="N5" s="150">
        <f aca="true" t="shared" si="1" ref="N5:N46">G5-H5-I5-J5-K5-L5-M5</f>
        <v>0</v>
      </c>
      <c r="O5" s="20">
        <f>O6+O13+O18+O23+O29+O36</f>
        <v>13976480</v>
      </c>
      <c r="P5" s="20">
        <f>P6+P13+P18+P23+P29+P36</f>
        <v>13976480</v>
      </c>
      <c r="Q5" s="151"/>
      <c r="R5" s="151"/>
      <c r="S5" s="151"/>
      <c r="T5" s="147">
        <f aca="true" t="shared" si="2" ref="T5:T46">SUM(H5:M5)</f>
        <v>13819831</v>
      </c>
      <c r="U5" s="206">
        <f>G5/G46*100</f>
        <v>70.01044951665602</v>
      </c>
      <c r="X5" s="352">
        <f>O5-O6+K8</f>
        <v>13214451</v>
      </c>
    </row>
    <row r="6" spans="1:21" s="43" customFormat="1" ht="24.75" customHeight="1" thickBot="1">
      <c r="A6" s="38">
        <v>63</v>
      </c>
      <c r="B6" s="39" t="s">
        <v>102</v>
      </c>
      <c r="C6" s="11"/>
      <c r="D6" s="11"/>
      <c r="E6" s="40"/>
      <c r="F6" s="11"/>
      <c r="G6" s="305">
        <f>G7+G9</f>
        <v>143957</v>
      </c>
      <c r="H6" s="305">
        <f aca="true" t="shared" si="3" ref="H6:M6">H7+H9</f>
        <v>0</v>
      </c>
      <c r="I6" s="305">
        <f t="shared" si="3"/>
        <v>0</v>
      </c>
      <c r="J6" s="379">
        <f t="shared" si="3"/>
        <v>0</v>
      </c>
      <c r="K6" s="305">
        <f>K7+K9</f>
        <v>143957</v>
      </c>
      <c r="L6" s="331">
        <f t="shared" si="3"/>
        <v>0</v>
      </c>
      <c r="M6" s="331">
        <f t="shared" si="3"/>
        <v>0</v>
      </c>
      <c r="N6" s="150">
        <f t="shared" si="1"/>
        <v>0</v>
      </c>
      <c r="O6" s="20">
        <v>905986</v>
      </c>
      <c r="P6" s="20">
        <v>905986</v>
      </c>
      <c r="Q6" s="151"/>
      <c r="R6" s="151"/>
      <c r="S6" s="151"/>
      <c r="T6" s="147">
        <f t="shared" si="2"/>
        <v>143957</v>
      </c>
      <c r="U6" s="206">
        <f>G6/G46*100</f>
        <v>0.7292776793775012</v>
      </c>
    </row>
    <row r="7" spans="1:21" s="43" customFormat="1" ht="24.75" customHeight="1" thickBot="1">
      <c r="A7" s="38">
        <v>634</v>
      </c>
      <c r="B7" s="39" t="s">
        <v>118</v>
      </c>
      <c r="C7" s="11"/>
      <c r="D7" s="11"/>
      <c r="E7" s="40"/>
      <c r="F7" s="11"/>
      <c r="G7" s="305">
        <f aca="true" t="shared" si="4" ref="G7:M7">G8</f>
        <v>143957</v>
      </c>
      <c r="H7" s="305">
        <f t="shared" si="4"/>
        <v>0</v>
      </c>
      <c r="I7" s="305">
        <f t="shared" si="4"/>
        <v>0</v>
      </c>
      <c r="J7" s="379">
        <f t="shared" si="4"/>
        <v>0</v>
      </c>
      <c r="K7" s="305">
        <f t="shared" si="4"/>
        <v>143957</v>
      </c>
      <c r="L7" s="331">
        <f t="shared" si="4"/>
        <v>0</v>
      </c>
      <c r="M7" s="331">
        <f t="shared" si="4"/>
        <v>0</v>
      </c>
      <c r="N7" s="150">
        <f t="shared" si="1"/>
        <v>0</v>
      </c>
      <c r="O7" s="20"/>
      <c r="P7" s="20"/>
      <c r="Q7" s="151"/>
      <c r="R7" s="151"/>
      <c r="S7" s="151"/>
      <c r="T7" s="147">
        <f t="shared" si="2"/>
        <v>143957</v>
      </c>
      <c r="U7" s="206">
        <f>G7/G46*100</f>
        <v>0.7292776793775012</v>
      </c>
    </row>
    <row r="8" spans="1:21" s="43" customFormat="1" ht="15" customHeight="1" thickBot="1">
      <c r="A8" s="38">
        <v>6341</v>
      </c>
      <c r="B8" s="39" t="s">
        <v>119</v>
      </c>
      <c r="C8" s="11"/>
      <c r="D8" s="11"/>
      <c r="E8" s="40"/>
      <c r="F8" s="11"/>
      <c r="G8" s="306">
        <v>143957</v>
      </c>
      <c r="H8" s="305"/>
      <c r="I8" s="305"/>
      <c r="J8" s="380"/>
      <c r="K8" s="305">
        <v>143957</v>
      </c>
      <c r="L8" s="331"/>
      <c r="M8" s="331"/>
      <c r="N8" s="150">
        <f t="shared" si="1"/>
        <v>0</v>
      </c>
      <c r="O8" s="20"/>
      <c r="P8" s="20"/>
      <c r="Q8" s="151"/>
      <c r="R8" s="151"/>
      <c r="S8" s="151"/>
      <c r="T8" s="147">
        <f t="shared" si="2"/>
        <v>143957</v>
      </c>
      <c r="U8" s="207"/>
    </row>
    <row r="9" spans="1:21" s="43" customFormat="1" ht="15.75" customHeight="1" thickBot="1">
      <c r="A9" s="38">
        <v>636</v>
      </c>
      <c r="B9" s="39" t="s">
        <v>91</v>
      </c>
      <c r="C9" s="11"/>
      <c r="D9" s="11"/>
      <c r="E9" s="40"/>
      <c r="F9" s="11"/>
      <c r="G9" s="305">
        <f aca="true" t="shared" si="5" ref="G9:M9">SUM(G10:G12)</f>
        <v>0</v>
      </c>
      <c r="H9" s="305">
        <f t="shared" si="5"/>
        <v>0</v>
      </c>
      <c r="I9" s="305">
        <f t="shared" si="5"/>
        <v>0</v>
      </c>
      <c r="J9" s="379">
        <f t="shared" si="5"/>
        <v>0</v>
      </c>
      <c r="K9" s="305">
        <f t="shared" si="5"/>
        <v>0</v>
      </c>
      <c r="L9" s="331">
        <f t="shared" si="5"/>
        <v>0</v>
      </c>
      <c r="M9" s="331">
        <f t="shared" si="5"/>
        <v>0</v>
      </c>
      <c r="N9" s="150">
        <f t="shared" si="1"/>
        <v>0</v>
      </c>
      <c r="O9" s="20"/>
      <c r="P9" s="20"/>
      <c r="Q9" s="151"/>
      <c r="R9" s="151"/>
      <c r="S9" s="151"/>
      <c r="T9" s="147">
        <f t="shared" si="2"/>
        <v>0</v>
      </c>
      <c r="U9" s="206">
        <f>G9/G46*100</f>
        <v>0</v>
      </c>
    </row>
    <row r="10" spans="1:24" s="43" customFormat="1" ht="15.75" customHeight="1" thickBot="1">
      <c r="A10" s="44">
        <v>6361</v>
      </c>
      <c r="B10" s="45" t="s">
        <v>114</v>
      </c>
      <c r="C10" s="46"/>
      <c r="D10" s="46"/>
      <c r="E10" s="47"/>
      <c r="F10" s="48"/>
      <c r="G10" s="307">
        <v>0</v>
      </c>
      <c r="H10" s="324"/>
      <c r="I10" s="329"/>
      <c r="J10" s="381"/>
      <c r="K10" s="307">
        <v>0</v>
      </c>
      <c r="L10" s="332"/>
      <c r="M10" s="332"/>
      <c r="N10" s="150">
        <f t="shared" si="1"/>
        <v>0</v>
      </c>
      <c r="O10" s="20"/>
      <c r="P10" s="20"/>
      <c r="Q10" s="151"/>
      <c r="R10" s="151"/>
      <c r="S10" s="151"/>
      <c r="T10" s="147">
        <f t="shared" si="2"/>
        <v>0</v>
      </c>
      <c r="U10" s="207"/>
      <c r="X10" s="287">
        <f>O5+O39</f>
        <v>13978980</v>
      </c>
    </row>
    <row r="11" spans="1:21" s="43" customFormat="1" ht="24" customHeight="1" thickBot="1">
      <c r="A11" s="44">
        <v>6361</v>
      </c>
      <c r="B11" s="49" t="s">
        <v>112</v>
      </c>
      <c r="C11" s="46"/>
      <c r="D11" s="46"/>
      <c r="E11" s="47"/>
      <c r="F11" s="48"/>
      <c r="G11" s="308">
        <v>0</v>
      </c>
      <c r="H11" s="324"/>
      <c r="I11" s="329"/>
      <c r="J11" s="381"/>
      <c r="K11" s="308">
        <v>0</v>
      </c>
      <c r="L11" s="332"/>
      <c r="M11" s="332"/>
      <c r="N11" s="150">
        <f t="shared" si="1"/>
        <v>0</v>
      </c>
      <c r="O11" s="20"/>
      <c r="P11" s="20"/>
      <c r="Q11" s="151"/>
      <c r="R11" s="151"/>
      <c r="S11" s="151"/>
      <c r="T11" s="147">
        <f t="shared" si="2"/>
        <v>0</v>
      </c>
      <c r="U11" s="207"/>
    </row>
    <row r="12" spans="1:21" s="52" customFormat="1" ht="15.75" customHeight="1" thickBot="1">
      <c r="A12" s="38">
        <v>6362</v>
      </c>
      <c r="B12" s="50" t="s">
        <v>137</v>
      </c>
      <c r="C12" s="11"/>
      <c r="D12" s="11"/>
      <c r="E12" s="40"/>
      <c r="F12" s="51"/>
      <c r="G12" s="309">
        <v>0</v>
      </c>
      <c r="H12" s="325"/>
      <c r="I12" s="325">
        <v>0</v>
      </c>
      <c r="J12" s="382"/>
      <c r="K12" s="309">
        <v>0</v>
      </c>
      <c r="L12" s="333"/>
      <c r="M12" s="333"/>
      <c r="N12" s="150">
        <f t="shared" si="1"/>
        <v>0</v>
      </c>
      <c r="O12" s="20"/>
      <c r="P12" s="20"/>
      <c r="Q12" s="151"/>
      <c r="R12" s="151"/>
      <c r="S12" s="151"/>
      <c r="T12" s="147">
        <f t="shared" si="2"/>
        <v>0</v>
      </c>
      <c r="U12" s="205"/>
    </row>
    <row r="13" spans="1:21" s="43" customFormat="1" ht="15.75" customHeight="1" thickBot="1">
      <c r="A13" s="53">
        <v>64</v>
      </c>
      <c r="B13" s="54" t="s">
        <v>103</v>
      </c>
      <c r="C13" s="55"/>
      <c r="D13" s="55"/>
      <c r="E13" s="56"/>
      <c r="F13" s="55"/>
      <c r="G13" s="306">
        <f>G14</f>
        <v>34000</v>
      </c>
      <c r="H13" s="306">
        <f aca="true" t="shared" si="6" ref="H13:M13">H14</f>
        <v>0</v>
      </c>
      <c r="I13" s="306">
        <f t="shared" si="6"/>
        <v>0</v>
      </c>
      <c r="J13" s="380">
        <f t="shared" si="6"/>
        <v>34000</v>
      </c>
      <c r="K13" s="306">
        <f t="shared" si="6"/>
        <v>0</v>
      </c>
      <c r="L13" s="334">
        <f t="shared" si="6"/>
        <v>0</v>
      </c>
      <c r="M13" s="334">
        <f t="shared" si="6"/>
        <v>0</v>
      </c>
      <c r="N13" s="150">
        <f t="shared" si="1"/>
        <v>0</v>
      </c>
      <c r="O13" s="20">
        <v>65000</v>
      </c>
      <c r="P13" s="20">
        <v>65000</v>
      </c>
      <c r="Q13" s="151"/>
      <c r="R13" s="151"/>
      <c r="S13" s="151"/>
      <c r="T13" s="147">
        <f t="shared" si="2"/>
        <v>34000</v>
      </c>
      <c r="U13" s="206">
        <f>G13/G46*100</f>
        <v>0.17224199656032732</v>
      </c>
    </row>
    <row r="14" spans="1:21" ht="14.25" thickBot="1">
      <c r="A14" s="57">
        <v>641</v>
      </c>
      <c r="B14" s="58" t="s">
        <v>94</v>
      </c>
      <c r="C14" s="59">
        <v>145000</v>
      </c>
      <c r="D14" s="60" t="e">
        <f>SUM(D15:D17)</f>
        <v>#REF!</v>
      </c>
      <c r="E14" s="60">
        <f>SUM(E15:E17)</f>
        <v>0</v>
      </c>
      <c r="F14" s="61">
        <f>F15+F16+F17</f>
        <v>110000</v>
      </c>
      <c r="G14" s="310">
        <f>G15+G16+G17</f>
        <v>34000</v>
      </c>
      <c r="H14" s="310">
        <f aca="true" t="shared" si="7" ref="H14:M14">H15+H16+H17</f>
        <v>0</v>
      </c>
      <c r="I14" s="310">
        <f t="shared" si="7"/>
        <v>0</v>
      </c>
      <c r="J14" s="383">
        <f t="shared" si="7"/>
        <v>34000</v>
      </c>
      <c r="K14" s="310">
        <f t="shared" si="7"/>
        <v>0</v>
      </c>
      <c r="L14" s="204">
        <f t="shared" si="7"/>
        <v>0</v>
      </c>
      <c r="M14" s="204">
        <f t="shared" si="7"/>
        <v>0</v>
      </c>
      <c r="N14" s="150">
        <f t="shared" si="1"/>
        <v>0</v>
      </c>
      <c r="O14" s="20"/>
      <c r="P14" s="165"/>
      <c r="Q14" s="3"/>
      <c r="R14" s="3"/>
      <c r="S14" s="3"/>
      <c r="T14" s="147">
        <f t="shared" si="2"/>
        <v>34000</v>
      </c>
      <c r="U14" s="206">
        <f>G14/G46*100</f>
        <v>0.17224199656032732</v>
      </c>
    </row>
    <row r="15" spans="1:21" ht="14.25" thickBot="1">
      <c r="A15" s="62">
        <v>64131</v>
      </c>
      <c r="B15" s="50" t="s">
        <v>10</v>
      </c>
      <c r="C15" s="63">
        <v>70000</v>
      </c>
      <c r="D15" s="64">
        <v>75000</v>
      </c>
      <c r="E15" s="64">
        <v>0</v>
      </c>
      <c r="F15" s="65">
        <v>0</v>
      </c>
      <c r="G15" s="308">
        <v>0</v>
      </c>
      <c r="H15" s="320">
        <v>0</v>
      </c>
      <c r="I15" s="320">
        <v>0</v>
      </c>
      <c r="J15" s="384">
        <v>0</v>
      </c>
      <c r="K15" s="320"/>
      <c r="L15" s="335">
        <v>0</v>
      </c>
      <c r="M15" s="335">
        <v>0</v>
      </c>
      <c r="N15" s="150">
        <f t="shared" si="1"/>
        <v>0</v>
      </c>
      <c r="O15" s="20"/>
      <c r="P15" s="165"/>
      <c r="Q15" s="3"/>
      <c r="R15" s="3"/>
      <c r="S15" s="3"/>
      <c r="T15" s="147">
        <f t="shared" si="2"/>
        <v>0</v>
      </c>
      <c r="U15" s="206"/>
    </row>
    <row r="16" spans="1:21" ht="18" customHeight="1" thickBot="1">
      <c r="A16" s="66">
        <v>64132</v>
      </c>
      <c r="B16" s="50" t="s">
        <v>11</v>
      </c>
      <c r="C16" s="63">
        <v>15000</v>
      </c>
      <c r="D16" s="64" t="e">
        <f>#REF!-C16</f>
        <v>#REF!</v>
      </c>
      <c r="E16" s="64">
        <v>0</v>
      </c>
      <c r="F16" s="67">
        <v>50000</v>
      </c>
      <c r="G16" s="311">
        <v>4000</v>
      </c>
      <c r="H16" s="320"/>
      <c r="I16" s="320">
        <v>0</v>
      </c>
      <c r="J16" s="385">
        <v>4000</v>
      </c>
      <c r="K16" s="320"/>
      <c r="L16" s="335">
        <v>0</v>
      </c>
      <c r="M16" s="335">
        <v>0</v>
      </c>
      <c r="N16" s="150">
        <f t="shared" si="1"/>
        <v>0</v>
      </c>
      <c r="O16" s="20"/>
      <c r="P16" s="165"/>
      <c r="Q16" s="3"/>
      <c r="R16" s="3"/>
      <c r="S16" s="3"/>
      <c r="T16" s="147">
        <f t="shared" si="2"/>
        <v>4000</v>
      </c>
      <c r="U16" s="206"/>
    </row>
    <row r="17" spans="1:21" ht="14.25" thickBot="1">
      <c r="A17" s="68">
        <v>64143</v>
      </c>
      <c r="B17" s="50" t="s">
        <v>12</v>
      </c>
      <c r="C17" s="63">
        <v>60000</v>
      </c>
      <c r="D17" s="64">
        <v>0</v>
      </c>
      <c r="E17" s="64">
        <v>0</v>
      </c>
      <c r="F17" s="67">
        <v>60000</v>
      </c>
      <c r="G17" s="312">
        <v>30000</v>
      </c>
      <c r="H17" s="320"/>
      <c r="I17" s="320">
        <v>0</v>
      </c>
      <c r="J17" s="386">
        <v>30000</v>
      </c>
      <c r="K17" s="320"/>
      <c r="L17" s="335">
        <v>0</v>
      </c>
      <c r="M17" s="335">
        <v>0</v>
      </c>
      <c r="N17" s="150">
        <f t="shared" si="1"/>
        <v>0</v>
      </c>
      <c r="O17" s="20"/>
      <c r="P17" s="165"/>
      <c r="Q17" s="3"/>
      <c r="R17" s="3"/>
      <c r="S17" s="3"/>
      <c r="T17" s="147">
        <f t="shared" si="2"/>
        <v>30000</v>
      </c>
      <c r="U17" s="206"/>
    </row>
    <row r="18" spans="1:21" ht="20.25" customHeight="1" thickBot="1">
      <c r="A18" s="57">
        <v>65</v>
      </c>
      <c r="B18" s="69" t="s">
        <v>104</v>
      </c>
      <c r="C18" s="63"/>
      <c r="D18" s="64"/>
      <c r="E18" s="64"/>
      <c r="F18" s="67"/>
      <c r="G18" s="313">
        <f>G19</f>
        <v>785342</v>
      </c>
      <c r="H18" s="313">
        <f aca="true" t="shared" si="8" ref="H18:M18">H19</f>
        <v>0</v>
      </c>
      <c r="I18" s="313">
        <f t="shared" si="8"/>
        <v>0</v>
      </c>
      <c r="J18" s="387">
        <f t="shared" si="8"/>
        <v>757342</v>
      </c>
      <c r="K18" s="313">
        <f t="shared" si="8"/>
        <v>0</v>
      </c>
      <c r="L18" s="336">
        <f t="shared" si="8"/>
        <v>0</v>
      </c>
      <c r="M18" s="336">
        <f t="shared" si="8"/>
        <v>28000</v>
      </c>
      <c r="N18" s="150">
        <f t="shared" si="1"/>
        <v>0</v>
      </c>
      <c r="O18" s="20">
        <v>785342</v>
      </c>
      <c r="P18" s="20">
        <v>785342</v>
      </c>
      <c r="Q18" s="3"/>
      <c r="R18" s="3"/>
      <c r="S18" s="3"/>
      <c r="T18" s="147">
        <f t="shared" si="2"/>
        <v>785342</v>
      </c>
      <c r="U18" s="206">
        <f>G18/G46*100</f>
        <v>3.978496295961194</v>
      </c>
    </row>
    <row r="19" spans="1:21" ht="24" thickBot="1">
      <c r="A19" s="70">
        <v>652</v>
      </c>
      <c r="B19" s="58" t="s">
        <v>0</v>
      </c>
      <c r="C19" s="71">
        <f>C20+C21+C22</f>
        <v>691456</v>
      </c>
      <c r="D19" s="72">
        <f>SUM(D20:D22)</f>
        <v>10000</v>
      </c>
      <c r="E19" s="72">
        <f>SUM(E20:E22)</f>
        <v>0</v>
      </c>
      <c r="F19" s="73">
        <f>F20+F21+F22</f>
        <v>753112</v>
      </c>
      <c r="G19" s="306">
        <f>G20+G21+G22</f>
        <v>785342</v>
      </c>
      <c r="H19" s="306">
        <f aca="true" t="shared" si="9" ref="H19:M19">H20+H21+H22</f>
        <v>0</v>
      </c>
      <c r="I19" s="306">
        <f t="shared" si="9"/>
        <v>0</v>
      </c>
      <c r="J19" s="380">
        <f t="shared" si="9"/>
        <v>757342</v>
      </c>
      <c r="K19" s="306">
        <f t="shared" si="9"/>
        <v>0</v>
      </c>
      <c r="L19" s="334">
        <f t="shared" si="9"/>
        <v>0</v>
      </c>
      <c r="M19" s="334">
        <f t="shared" si="9"/>
        <v>28000</v>
      </c>
      <c r="N19" s="150">
        <f t="shared" si="1"/>
        <v>0</v>
      </c>
      <c r="O19" s="20"/>
      <c r="P19" s="165"/>
      <c r="Q19" s="3"/>
      <c r="R19" s="3"/>
      <c r="S19" s="3"/>
      <c r="T19" s="147">
        <f t="shared" si="2"/>
        <v>785342</v>
      </c>
      <c r="U19" s="206">
        <f>G19/G46*100</f>
        <v>3.978496295961194</v>
      </c>
    </row>
    <row r="20" spans="1:21" ht="14.25" thickBot="1">
      <c r="A20" s="62">
        <v>65264</v>
      </c>
      <c r="B20" s="50" t="s">
        <v>13</v>
      </c>
      <c r="C20" s="63">
        <v>38000</v>
      </c>
      <c r="D20" s="64">
        <v>0</v>
      </c>
      <c r="E20" s="64">
        <v>0</v>
      </c>
      <c r="F20" s="67">
        <v>41000</v>
      </c>
      <c r="G20" s="314">
        <v>20342</v>
      </c>
      <c r="H20" s="320">
        <v>0</v>
      </c>
      <c r="I20" s="320">
        <v>0</v>
      </c>
      <c r="J20" s="388">
        <v>20342</v>
      </c>
      <c r="K20" s="320"/>
      <c r="L20" s="335">
        <v>0</v>
      </c>
      <c r="M20" s="337">
        <v>0</v>
      </c>
      <c r="N20" s="150">
        <f t="shared" si="1"/>
        <v>0</v>
      </c>
      <c r="O20" s="20"/>
      <c r="P20" s="165"/>
      <c r="Q20" s="3"/>
      <c r="R20" s="3"/>
      <c r="S20" s="3"/>
      <c r="T20" s="147">
        <f t="shared" si="2"/>
        <v>20342</v>
      </c>
      <c r="U20" s="206"/>
    </row>
    <row r="21" spans="1:21" ht="14.25" thickBot="1">
      <c r="A21" s="66">
        <v>65265</v>
      </c>
      <c r="B21" s="50" t="s">
        <v>14</v>
      </c>
      <c r="C21" s="63">
        <v>628456</v>
      </c>
      <c r="D21" s="64">
        <v>10000</v>
      </c>
      <c r="E21" s="64">
        <v>0</v>
      </c>
      <c r="F21" s="67">
        <v>685112</v>
      </c>
      <c r="G21" s="314">
        <v>735000</v>
      </c>
      <c r="H21" s="320">
        <v>0</v>
      </c>
      <c r="I21" s="320">
        <v>0</v>
      </c>
      <c r="J21" s="388">
        <v>735000</v>
      </c>
      <c r="K21" s="320"/>
      <c r="L21" s="335">
        <v>0</v>
      </c>
      <c r="M21" s="337">
        <v>0</v>
      </c>
      <c r="N21" s="150">
        <f t="shared" si="1"/>
        <v>0</v>
      </c>
      <c r="O21" s="20"/>
      <c r="P21" s="165"/>
      <c r="Q21" s="3"/>
      <c r="R21" s="3"/>
      <c r="S21" s="3"/>
      <c r="T21" s="147">
        <f t="shared" si="2"/>
        <v>735000</v>
      </c>
      <c r="U21" s="206"/>
    </row>
    <row r="22" spans="1:21" ht="16.5" customHeight="1" thickBot="1">
      <c r="A22" s="68">
        <v>65269</v>
      </c>
      <c r="B22" s="74" t="s">
        <v>131</v>
      </c>
      <c r="C22" s="63">
        <v>25000</v>
      </c>
      <c r="D22" s="64">
        <v>0</v>
      </c>
      <c r="E22" s="64">
        <v>0</v>
      </c>
      <c r="F22" s="67">
        <v>27000</v>
      </c>
      <c r="G22" s="308">
        <v>30000</v>
      </c>
      <c r="H22" s="320">
        <v>0</v>
      </c>
      <c r="I22" s="320">
        <v>0</v>
      </c>
      <c r="J22" s="384">
        <v>2000</v>
      </c>
      <c r="K22" s="320"/>
      <c r="L22" s="335">
        <v>0</v>
      </c>
      <c r="M22" s="337">
        <v>28000</v>
      </c>
      <c r="N22" s="150">
        <f t="shared" si="1"/>
        <v>0</v>
      </c>
      <c r="O22" s="20"/>
      <c r="P22" s="165"/>
      <c r="Q22" s="3"/>
      <c r="R22" s="3"/>
      <c r="S22" s="3"/>
      <c r="T22" s="147">
        <f t="shared" si="2"/>
        <v>30000</v>
      </c>
      <c r="U22" s="206"/>
    </row>
    <row r="23" spans="1:21" ht="13.5" customHeight="1" thickBot="1">
      <c r="A23" s="75">
        <v>66</v>
      </c>
      <c r="B23" s="76" t="s">
        <v>105</v>
      </c>
      <c r="C23" s="77"/>
      <c r="D23" s="78"/>
      <c r="E23" s="78"/>
      <c r="F23" s="79"/>
      <c r="G23" s="313">
        <f>G24+G27</f>
        <v>5152000</v>
      </c>
      <c r="H23" s="313">
        <f aca="true" t="shared" si="10" ref="H23:M23">H24+H27</f>
        <v>0</v>
      </c>
      <c r="I23" s="313">
        <f t="shared" si="10"/>
        <v>5152000</v>
      </c>
      <c r="J23" s="387">
        <f t="shared" si="10"/>
        <v>0</v>
      </c>
      <c r="K23" s="313">
        <f t="shared" si="10"/>
        <v>0</v>
      </c>
      <c r="L23" s="336">
        <f t="shared" si="10"/>
        <v>0</v>
      </c>
      <c r="M23" s="336">
        <f t="shared" si="10"/>
        <v>0</v>
      </c>
      <c r="N23" s="150">
        <f t="shared" si="1"/>
        <v>0</v>
      </c>
      <c r="O23" s="20">
        <v>4872000</v>
      </c>
      <c r="P23" s="20">
        <v>4872000</v>
      </c>
      <c r="Q23" s="3"/>
      <c r="R23" s="3"/>
      <c r="S23" s="3"/>
      <c r="T23" s="147">
        <f t="shared" si="2"/>
        <v>5152000</v>
      </c>
      <c r="U23" s="206">
        <f>G23/G46*100</f>
        <v>26.099728419964897</v>
      </c>
    </row>
    <row r="24" spans="1:21" ht="21" thickBot="1">
      <c r="A24" s="70">
        <v>661</v>
      </c>
      <c r="B24" s="69" t="s">
        <v>107</v>
      </c>
      <c r="C24" s="71">
        <f>SUM(C26:C35)</f>
        <v>11767030</v>
      </c>
      <c r="D24" s="72" t="e">
        <f>SUM(D26:D35)</f>
        <v>#REF!</v>
      </c>
      <c r="E24" s="72">
        <f>SUM(E26:E35)</f>
        <v>24400</v>
      </c>
      <c r="F24" s="73">
        <f>SUM(F25:F26)</f>
        <v>6924335</v>
      </c>
      <c r="G24" s="306">
        <f>SUM(G25:G26)</f>
        <v>5152000</v>
      </c>
      <c r="H24" s="306">
        <f aca="true" t="shared" si="11" ref="H24:M24">SUM(H25:H26)</f>
        <v>0</v>
      </c>
      <c r="I24" s="306">
        <f t="shared" si="11"/>
        <v>5152000</v>
      </c>
      <c r="J24" s="380">
        <f t="shared" si="11"/>
        <v>0</v>
      </c>
      <c r="K24" s="306">
        <f t="shared" si="11"/>
        <v>0</v>
      </c>
      <c r="L24" s="334">
        <f t="shared" si="11"/>
        <v>0</v>
      </c>
      <c r="M24" s="334">
        <f t="shared" si="11"/>
        <v>0</v>
      </c>
      <c r="N24" s="150">
        <f t="shared" si="1"/>
        <v>0</v>
      </c>
      <c r="O24" s="20"/>
      <c r="P24" s="165"/>
      <c r="Q24" s="3"/>
      <c r="R24" s="3"/>
      <c r="S24" s="3"/>
      <c r="T24" s="147">
        <f t="shared" si="2"/>
        <v>5152000</v>
      </c>
      <c r="U24" s="206">
        <f>G24/G46*100</f>
        <v>26.099728419964897</v>
      </c>
    </row>
    <row r="25" spans="1:21" ht="14.25" thickBot="1">
      <c r="A25" s="62">
        <v>6614</v>
      </c>
      <c r="B25" s="50" t="s">
        <v>62</v>
      </c>
      <c r="C25" s="80"/>
      <c r="D25" s="81"/>
      <c r="E25" s="81"/>
      <c r="F25" s="67">
        <v>0</v>
      </c>
      <c r="G25" s="315"/>
      <c r="H25" s="320">
        <v>0</v>
      </c>
      <c r="I25" s="320">
        <v>0</v>
      </c>
      <c r="J25" s="384">
        <v>0</v>
      </c>
      <c r="K25" s="320"/>
      <c r="L25" s="335">
        <v>0</v>
      </c>
      <c r="M25" s="335">
        <v>0</v>
      </c>
      <c r="N25" s="150">
        <f t="shared" si="1"/>
        <v>0</v>
      </c>
      <c r="O25" s="20"/>
      <c r="P25" s="165"/>
      <c r="Q25" s="3"/>
      <c r="R25" s="3"/>
      <c r="S25" s="3"/>
      <c r="T25" s="147">
        <f t="shared" si="2"/>
        <v>0</v>
      </c>
      <c r="U25" s="206"/>
    </row>
    <row r="26" spans="1:21" ht="14.25" thickBot="1">
      <c r="A26" s="68">
        <v>6615</v>
      </c>
      <c r="B26" s="50" t="s">
        <v>55</v>
      </c>
      <c r="C26" s="63">
        <v>4476166</v>
      </c>
      <c r="D26" s="64">
        <v>0</v>
      </c>
      <c r="E26" s="64">
        <v>0</v>
      </c>
      <c r="F26" s="65">
        <v>6924335</v>
      </c>
      <c r="G26" s="320">
        <v>5152000</v>
      </c>
      <c r="H26" s="320">
        <v>0</v>
      </c>
      <c r="I26" s="320">
        <v>5152000</v>
      </c>
      <c r="J26" s="384">
        <v>0</v>
      </c>
      <c r="K26" s="320"/>
      <c r="L26" s="335">
        <v>0</v>
      </c>
      <c r="M26" s="335">
        <v>0</v>
      </c>
      <c r="N26" s="150">
        <f t="shared" si="1"/>
        <v>0</v>
      </c>
      <c r="O26" s="20"/>
      <c r="P26" s="165"/>
      <c r="Q26" s="3"/>
      <c r="R26" s="3"/>
      <c r="S26" s="3"/>
      <c r="T26" s="147">
        <f t="shared" si="2"/>
        <v>5152000</v>
      </c>
      <c r="U26" s="206"/>
    </row>
    <row r="27" spans="1:21" s="84" customFormat="1" ht="21" thickBot="1">
      <c r="A27" s="82">
        <v>663</v>
      </c>
      <c r="B27" s="69" t="s">
        <v>121</v>
      </c>
      <c r="C27" s="80"/>
      <c r="D27" s="81"/>
      <c r="E27" s="81"/>
      <c r="F27" s="83"/>
      <c r="G27" s="317">
        <f>G28</f>
        <v>0</v>
      </c>
      <c r="H27" s="317">
        <f>H28</f>
        <v>0</v>
      </c>
      <c r="I27" s="317">
        <f>I28</f>
        <v>0</v>
      </c>
      <c r="J27" s="389">
        <f>J28</f>
        <v>0</v>
      </c>
      <c r="K27" s="310"/>
      <c r="L27" s="338">
        <f>L28</f>
        <v>0</v>
      </c>
      <c r="M27" s="338">
        <f>M28</f>
        <v>0</v>
      </c>
      <c r="N27" s="150">
        <f t="shared" si="1"/>
        <v>0</v>
      </c>
      <c r="O27" s="20"/>
      <c r="P27" s="163"/>
      <c r="Q27" s="164"/>
      <c r="R27" s="164"/>
      <c r="S27" s="164"/>
      <c r="T27" s="147">
        <f t="shared" si="2"/>
        <v>0</v>
      </c>
      <c r="U27" s="206">
        <f>G27/G66*100</f>
        <v>0</v>
      </c>
    </row>
    <row r="28" spans="1:21" ht="14.25" thickBot="1">
      <c r="A28" s="85">
        <v>6631</v>
      </c>
      <c r="B28" s="50" t="s">
        <v>122</v>
      </c>
      <c r="C28" s="63"/>
      <c r="D28" s="64"/>
      <c r="E28" s="64"/>
      <c r="F28" s="65"/>
      <c r="G28" s="318">
        <v>0</v>
      </c>
      <c r="H28" s="320"/>
      <c r="I28" s="320"/>
      <c r="J28" s="384"/>
      <c r="K28" s="320"/>
      <c r="L28" s="335"/>
      <c r="M28" s="335"/>
      <c r="N28" s="150">
        <f t="shared" si="1"/>
        <v>0</v>
      </c>
      <c r="O28" s="20">
        <f>H28-I28-J28-K28-L28-M28-N28</f>
        <v>0</v>
      </c>
      <c r="P28" s="165"/>
      <c r="Q28" s="3"/>
      <c r="R28" s="3"/>
      <c r="S28" s="3"/>
      <c r="T28" s="147">
        <f t="shared" si="2"/>
        <v>0</v>
      </c>
      <c r="U28" s="206"/>
    </row>
    <row r="29" spans="1:21" ht="16.5" customHeight="1" thickBot="1">
      <c r="A29" s="70">
        <v>67</v>
      </c>
      <c r="B29" s="76" t="s">
        <v>106</v>
      </c>
      <c r="C29" s="80"/>
      <c r="D29" s="81"/>
      <c r="E29" s="81"/>
      <c r="F29" s="83"/>
      <c r="G29" s="317">
        <f>G30+G34</f>
        <v>7704532</v>
      </c>
      <c r="H29" s="317">
        <f aca="true" t="shared" si="12" ref="H29:M29">H30+H34</f>
        <v>229439</v>
      </c>
      <c r="I29" s="317">
        <f t="shared" si="12"/>
        <v>0</v>
      </c>
      <c r="J29" s="389">
        <f t="shared" si="12"/>
        <v>7475093</v>
      </c>
      <c r="K29" s="317">
        <f t="shared" si="12"/>
        <v>0</v>
      </c>
      <c r="L29" s="338">
        <f t="shared" si="12"/>
        <v>0</v>
      </c>
      <c r="M29" s="338">
        <f t="shared" si="12"/>
        <v>0</v>
      </c>
      <c r="N29" s="150">
        <f t="shared" si="1"/>
        <v>0</v>
      </c>
      <c r="O29" s="20">
        <v>7248152</v>
      </c>
      <c r="P29" s="165">
        <v>7248152</v>
      </c>
      <c r="Q29" s="3"/>
      <c r="R29" s="3"/>
      <c r="S29" s="3"/>
      <c r="T29" s="147">
        <f t="shared" si="2"/>
        <v>7704532</v>
      </c>
      <c r="U29" s="206">
        <f>G29/G46*100</f>
        <v>39.030705124792114</v>
      </c>
    </row>
    <row r="30" spans="1:21" s="84" customFormat="1" ht="14.25" thickBot="1">
      <c r="A30" s="57">
        <v>671</v>
      </c>
      <c r="B30" s="58" t="s">
        <v>101</v>
      </c>
      <c r="C30" s="71"/>
      <c r="D30" s="72"/>
      <c r="E30" s="72"/>
      <c r="F30" s="83">
        <f>SUM(F31:F35)</f>
        <v>6935663</v>
      </c>
      <c r="G30" s="310">
        <f>SUM(G31:G33)</f>
        <v>229439</v>
      </c>
      <c r="H30" s="310">
        <f aca="true" t="shared" si="13" ref="H30:M30">SUM(H31:H33)</f>
        <v>229439</v>
      </c>
      <c r="I30" s="310">
        <f t="shared" si="13"/>
        <v>0</v>
      </c>
      <c r="J30" s="383">
        <f t="shared" si="13"/>
        <v>0</v>
      </c>
      <c r="K30" s="310">
        <f t="shared" si="13"/>
        <v>0</v>
      </c>
      <c r="L30" s="204">
        <f t="shared" si="13"/>
        <v>0</v>
      </c>
      <c r="M30" s="204">
        <f t="shared" si="13"/>
        <v>0</v>
      </c>
      <c r="N30" s="150">
        <f t="shared" si="1"/>
        <v>0</v>
      </c>
      <c r="O30" s="20"/>
      <c r="P30" s="163"/>
      <c r="Q30" s="164"/>
      <c r="R30" s="164"/>
      <c r="S30" s="164"/>
      <c r="T30" s="147">
        <f t="shared" si="2"/>
        <v>229439</v>
      </c>
      <c r="U30" s="206">
        <f>G30/G46*100</f>
        <v>1.162324454376616</v>
      </c>
    </row>
    <row r="31" spans="1:21" ht="15.75" customHeight="1" thickBot="1">
      <c r="A31" s="86">
        <v>6711</v>
      </c>
      <c r="B31" s="87" t="s">
        <v>110</v>
      </c>
      <c r="C31" s="63">
        <v>20000</v>
      </c>
      <c r="D31" s="64">
        <v>0</v>
      </c>
      <c r="E31" s="64">
        <v>20000</v>
      </c>
      <c r="F31" s="67">
        <v>12000</v>
      </c>
      <c r="G31" s="319">
        <v>0</v>
      </c>
      <c r="H31" s="320">
        <v>0</v>
      </c>
      <c r="I31" s="320">
        <v>0</v>
      </c>
      <c r="J31" s="384">
        <v>0</v>
      </c>
      <c r="K31" s="320"/>
      <c r="L31" s="335">
        <v>0</v>
      </c>
      <c r="M31" s="335">
        <v>0</v>
      </c>
      <c r="N31" s="150">
        <f t="shared" si="1"/>
        <v>0</v>
      </c>
      <c r="O31" s="20"/>
      <c r="P31" s="165"/>
      <c r="Q31" s="3"/>
      <c r="R31" s="3"/>
      <c r="S31" s="3"/>
      <c r="T31" s="147">
        <f t="shared" si="2"/>
        <v>0</v>
      </c>
      <c r="U31" s="206"/>
    </row>
    <row r="32" spans="1:21" ht="17.25" customHeight="1" thickBot="1">
      <c r="A32" s="86">
        <v>6711</v>
      </c>
      <c r="B32" s="87" t="s">
        <v>15</v>
      </c>
      <c r="C32" s="63">
        <v>94400</v>
      </c>
      <c r="D32" s="64">
        <v>0</v>
      </c>
      <c r="E32" s="64">
        <v>4400</v>
      </c>
      <c r="F32" s="67">
        <v>79990</v>
      </c>
      <c r="G32" s="320">
        <v>154439</v>
      </c>
      <c r="H32" s="320">
        <v>154439</v>
      </c>
      <c r="I32" s="320">
        <v>0</v>
      </c>
      <c r="J32" s="384">
        <v>0</v>
      </c>
      <c r="K32" s="320"/>
      <c r="L32" s="335">
        <v>0</v>
      </c>
      <c r="M32" s="335">
        <v>0</v>
      </c>
      <c r="N32" s="150">
        <f t="shared" si="1"/>
        <v>0</v>
      </c>
      <c r="O32" s="20"/>
      <c r="P32" s="165"/>
      <c r="Q32" s="3"/>
      <c r="R32" s="3"/>
      <c r="S32" s="3"/>
      <c r="T32" s="147">
        <f t="shared" si="2"/>
        <v>154439</v>
      </c>
      <c r="U32" s="206"/>
    </row>
    <row r="33" spans="1:21" ht="23.25" customHeight="1" thickBot="1">
      <c r="A33" s="88">
        <v>6712</v>
      </c>
      <c r="B33" s="87" t="s">
        <v>113</v>
      </c>
      <c r="C33" s="89">
        <v>88000</v>
      </c>
      <c r="D33" s="90" t="e">
        <f>#REF!-C33</f>
        <v>#REF!</v>
      </c>
      <c r="E33" s="90">
        <v>0</v>
      </c>
      <c r="F33" s="91">
        <v>32000</v>
      </c>
      <c r="G33" s="321">
        <v>75000</v>
      </c>
      <c r="H33" s="321">
        <v>75000</v>
      </c>
      <c r="I33" s="321">
        <v>0</v>
      </c>
      <c r="J33" s="390">
        <v>0</v>
      </c>
      <c r="K33" s="321"/>
      <c r="L33" s="339">
        <v>0</v>
      </c>
      <c r="M33" s="339">
        <v>0</v>
      </c>
      <c r="N33" s="150">
        <f t="shared" si="1"/>
        <v>0</v>
      </c>
      <c r="O33" s="20"/>
      <c r="P33" s="165"/>
      <c r="Q33" s="3"/>
      <c r="R33" s="3"/>
      <c r="S33" s="3"/>
      <c r="T33" s="147">
        <f t="shared" si="2"/>
        <v>75000</v>
      </c>
      <c r="U33" s="206"/>
    </row>
    <row r="34" spans="1:21" s="84" customFormat="1" ht="21" thickBot="1">
      <c r="A34" s="92">
        <v>673</v>
      </c>
      <c r="B34" s="93" t="s">
        <v>111</v>
      </c>
      <c r="C34" s="80"/>
      <c r="D34" s="81"/>
      <c r="E34" s="81"/>
      <c r="F34" s="94"/>
      <c r="G34" s="313">
        <f>G35</f>
        <v>7475093</v>
      </c>
      <c r="H34" s="313">
        <f aca="true" t="shared" si="14" ref="H34:M34">H35</f>
        <v>0</v>
      </c>
      <c r="I34" s="313">
        <f t="shared" si="14"/>
        <v>0</v>
      </c>
      <c r="J34" s="387">
        <f t="shared" si="14"/>
        <v>7475093</v>
      </c>
      <c r="K34" s="313">
        <f t="shared" si="14"/>
        <v>0</v>
      </c>
      <c r="L34" s="336">
        <f t="shared" si="14"/>
        <v>0</v>
      </c>
      <c r="M34" s="336">
        <f t="shared" si="14"/>
        <v>0</v>
      </c>
      <c r="N34" s="150">
        <f t="shared" si="1"/>
        <v>0</v>
      </c>
      <c r="O34" s="20"/>
      <c r="P34" s="163"/>
      <c r="Q34" s="164"/>
      <c r="R34" s="164"/>
      <c r="S34" s="164"/>
      <c r="T34" s="147">
        <f t="shared" si="2"/>
        <v>7475093</v>
      </c>
      <c r="U34" s="206">
        <f>G34/G46*100</f>
        <v>37.8683806704155</v>
      </c>
    </row>
    <row r="35" spans="1:21" ht="20.25" customHeight="1" thickBot="1">
      <c r="A35" s="66">
        <v>6731</v>
      </c>
      <c r="B35" s="50" t="s">
        <v>100</v>
      </c>
      <c r="C35" s="63">
        <v>7088464</v>
      </c>
      <c r="D35" s="64" t="e">
        <f>#REF!-C35</f>
        <v>#REF!</v>
      </c>
      <c r="E35" s="64">
        <v>0</v>
      </c>
      <c r="F35" s="67">
        <v>6811673</v>
      </c>
      <c r="G35" s="322">
        <v>7475093</v>
      </c>
      <c r="H35" s="308">
        <v>0</v>
      </c>
      <c r="I35" s="320">
        <v>0</v>
      </c>
      <c r="J35" s="391">
        <v>7475093</v>
      </c>
      <c r="K35" s="320"/>
      <c r="L35" s="335">
        <v>0</v>
      </c>
      <c r="M35" s="335">
        <v>0</v>
      </c>
      <c r="N35" s="150">
        <f t="shared" si="1"/>
        <v>0</v>
      </c>
      <c r="O35" s="20"/>
      <c r="P35" s="165"/>
      <c r="Q35" s="3"/>
      <c r="R35" s="3"/>
      <c r="S35" s="3"/>
      <c r="T35" s="147">
        <f t="shared" si="2"/>
        <v>7475093</v>
      </c>
      <c r="U35" s="206"/>
    </row>
    <row r="36" spans="1:21" ht="20.25" customHeight="1" thickBot="1">
      <c r="A36" s="95">
        <v>68</v>
      </c>
      <c r="B36" s="69" t="s">
        <v>115</v>
      </c>
      <c r="C36" s="63"/>
      <c r="D36" s="64"/>
      <c r="E36" s="64"/>
      <c r="F36" s="67"/>
      <c r="G36" s="308">
        <f aca="true" t="shared" si="15" ref="G36:M37">G37</f>
        <v>0</v>
      </c>
      <c r="H36" s="308">
        <f t="shared" si="15"/>
        <v>0</v>
      </c>
      <c r="I36" s="308">
        <f t="shared" si="15"/>
        <v>0</v>
      </c>
      <c r="J36" s="392">
        <f t="shared" si="15"/>
        <v>0</v>
      </c>
      <c r="K36" s="308">
        <f t="shared" si="15"/>
        <v>0</v>
      </c>
      <c r="L36" s="340">
        <f t="shared" si="15"/>
        <v>0</v>
      </c>
      <c r="M36" s="340">
        <f t="shared" si="15"/>
        <v>0</v>
      </c>
      <c r="N36" s="228">
        <f t="shared" si="1"/>
        <v>0</v>
      </c>
      <c r="O36" s="217">
        <v>100000</v>
      </c>
      <c r="P36" s="165">
        <v>100000</v>
      </c>
      <c r="Q36" s="3"/>
      <c r="R36" s="3"/>
      <c r="S36" s="3"/>
      <c r="T36" s="147">
        <f t="shared" si="2"/>
        <v>0</v>
      </c>
      <c r="U36" s="206"/>
    </row>
    <row r="37" spans="1:21" s="84" customFormat="1" ht="14.25" thickBot="1">
      <c r="A37" s="70">
        <v>683</v>
      </c>
      <c r="B37" s="96" t="s">
        <v>79</v>
      </c>
      <c r="C37" s="80"/>
      <c r="D37" s="81"/>
      <c r="E37" s="81"/>
      <c r="F37" s="94"/>
      <c r="G37" s="313">
        <f t="shared" si="15"/>
        <v>0</v>
      </c>
      <c r="H37" s="313">
        <f t="shared" si="15"/>
        <v>0</v>
      </c>
      <c r="I37" s="313">
        <f t="shared" si="15"/>
        <v>0</v>
      </c>
      <c r="J37" s="387">
        <f t="shared" si="15"/>
        <v>0</v>
      </c>
      <c r="K37" s="313">
        <f t="shared" si="15"/>
        <v>0</v>
      </c>
      <c r="L37" s="336">
        <f t="shared" si="15"/>
        <v>0</v>
      </c>
      <c r="M37" s="336">
        <f t="shared" si="15"/>
        <v>0</v>
      </c>
      <c r="N37" s="150">
        <f t="shared" si="1"/>
        <v>0</v>
      </c>
      <c r="O37" s="20"/>
      <c r="P37" s="163"/>
      <c r="Q37" s="164"/>
      <c r="R37" s="164"/>
      <c r="S37" s="164"/>
      <c r="T37" s="147">
        <f t="shared" si="2"/>
        <v>0</v>
      </c>
      <c r="U37" s="206">
        <f>G37/G46*100</f>
        <v>0</v>
      </c>
    </row>
    <row r="38" spans="1:21" ht="14.25" thickBot="1">
      <c r="A38" s="97">
        <v>6831</v>
      </c>
      <c r="B38" s="50" t="s">
        <v>108</v>
      </c>
      <c r="C38" s="63"/>
      <c r="D38" s="64"/>
      <c r="E38" s="64"/>
      <c r="F38" s="67"/>
      <c r="G38" s="320">
        <v>0</v>
      </c>
      <c r="H38" s="320"/>
      <c r="I38" s="320"/>
      <c r="J38" s="384">
        <v>0</v>
      </c>
      <c r="K38" s="320"/>
      <c r="L38" s="335"/>
      <c r="M38" s="335"/>
      <c r="N38" s="150">
        <f t="shared" si="1"/>
        <v>0</v>
      </c>
      <c r="O38" s="20"/>
      <c r="P38" s="165"/>
      <c r="Q38" s="3"/>
      <c r="R38" s="3"/>
      <c r="S38" s="3"/>
      <c r="T38" s="147">
        <f t="shared" si="2"/>
        <v>0</v>
      </c>
      <c r="U38" s="206"/>
    </row>
    <row r="39" spans="1:21" ht="21" thickBot="1">
      <c r="A39" s="70">
        <v>7</v>
      </c>
      <c r="B39" s="69" t="s">
        <v>1</v>
      </c>
      <c r="C39" s="63"/>
      <c r="D39" s="64"/>
      <c r="E39" s="64"/>
      <c r="F39" s="67"/>
      <c r="G39" s="310">
        <f>G40</f>
        <v>67500</v>
      </c>
      <c r="H39" s="320">
        <f aca="true" t="shared" si="16" ref="H39:M39">H40</f>
        <v>0</v>
      </c>
      <c r="I39" s="320">
        <f t="shared" si="16"/>
        <v>0</v>
      </c>
      <c r="J39" s="384">
        <f t="shared" si="16"/>
        <v>0</v>
      </c>
      <c r="K39" s="320"/>
      <c r="L39" s="335">
        <f t="shared" si="16"/>
        <v>0</v>
      </c>
      <c r="M39" s="335">
        <f t="shared" si="16"/>
        <v>67500</v>
      </c>
      <c r="N39" s="150">
        <f t="shared" si="1"/>
        <v>0</v>
      </c>
      <c r="O39" s="20">
        <f>O40</f>
        <v>2500</v>
      </c>
      <c r="P39" s="20">
        <f>P40</f>
        <v>2500</v>
      </c>
      <c r="Q39" s="3"/>
      <c r="R39" s="3"/>
      <c r="S39" s="3"/>
      <c r="T39" s="147">
        <f t="shared" si="2"/>
        <v>67500</v>
      </c>
      <c r="U39" s="206">
        <f>G39/G46*100</f>
        <v>0.3419510225830028</v>
      </c>
    </row>
    <row r="40" spans="1:21" ht="21" thickBot="1">
      <c r="A40" s="70">
        <v>72</v>
      </c>
      <c r="B40" s="69" t="s">
        <v>117</v>
      </c>
      <c r="C40" s="71">
        <f>SUM(C41:C43)</f>
        <v>2500</v>
      </c>
      <c r="D40" s="72">
        <f>D41+D43</f>
        <v>0</v>
      </c>
      <c r="E40" s="72">
        <f>E41+E43</f>
        <v>0</v>
      </c>
      <c r="F40" s="73">
        <f aca="true" t="shared" si="17" ref="F40:M40">SUM(F41:F43)</f>
        <v>2500</v>
      </c>
      <c r="G40" s="306">
        <f t="shared" si="17"/>
        <v>67500</v>
      </c>
      <c r="H40" s="306">
        <f t="shared" si="17"/>
        <v>0</v>
      </c>
      <c r="I40" s="306">
        <f t="shared" si="17"/>
        <v>0</v>
      </c>
      <c r="J40" s="380">
        <f t="shared" si="17"/>
        <v>0</v>
      </c>
      <c r="K40" s="306">
        <f t="shared" si="17"/>
        <v>0</v>
      </c>
      <c r="L40" s="334">
        <f t="shared" si="17"/>
        <v>0</v>
      </c>
      <c r="M40" s="334">
        <f t="shared" si="17"/>
        <v>67500</v>
      </c>
      <c r="N40" s="150">
        <f t="shared" si="1"/>
        <v>0</v>
      </c>
      <c r="O40" s="20">
        <v>2500</v>
      </c>
      <c r="P40" s="165">
        <v>2500</v>
      </c>
      <c r="Q40" s="3"/>
      <c r="R40" s="3"/>
      <c r="S40" s="3"/>
      <c r="T40" s="147">
        <f t="shared" si="2"/>
        <v>67500</v>
      </c>
      <c r="U40" s="206">
        <f>G40/G46*100</f>
        <v>0.3419510225830028</v>
      </c>
    </row>
    <row r="41" spans="1:21" ht="21" thickBot="1">
      <c r="A41" s="98">
        <v>7211</v>
      </c>
      <c r="B41" s="50" t="s">
        <v>16</v>
      </c>
      <c r="C41" s="63">
        <v>2500</v>
      </c>
      <c r="D41" s="64">
        <v>0</v>
      </c>
      <c r="E41" s="64">
        <v>0</v>
      </c>
      <c r="F41" s="67">
        <v>2500</v>
      </c>
      <c r="G41" s="315">
        <v>2500</v>
      </c>
      <c r="H41" s="320">
        <v>0</v>
      </c>
      <c r="I41" s="320">
        <v>0</v>
      </c>
      <c r="J41" s="384">
        <v>0</v>
      </c>
      <c r="K41" s="320"/>
      <c r="L41" s="335">
        <v>0</v>
      </c>
      <c r="M41" s="337">
        <v>2500</v>
      </c>
      <c r="N41" s="150">
        <f t="shared" si="1"/>
        <v>0</v>
      </c>
      <c r="O41" s="20"/>
      <c r="P41" s="165"/>
      <c r="Q41" s="3"/>
      <c r="R41" s="3"/>
      <c r="S41" s="3"/>
      <c r="T41" s="147">
        <f t="shared" si="2"/>
        <v>2500</v>
      </c>
      <c r="U41" s="206"/>
    </row>
    <row r="42" spans="1:21" ht="14.25" thickBot="1">
      <c r="A42" s="356">
        <v>7221</v>
      </c>
      <c r="B42" s="357" t="s">
        <v>157</v>
      </c>
      <c r="C42" s="63"/>
      <c r="D42" s="64"/>
      <c r="E42" s="64"/>
      <c r="F42" s="67"/>
      <c r="G42" s="315">
        <v>20000</v>
      </c>
      <c r="H42" s="320"/>
      <c r="I42" s="320"/>
      <c r="J42" s="384"/>
      <c r="K42" s="320"/>
      <c r="L42" s="335"/>
      <c r="M42" s="337">
        <v>20000</v>
      </c>
      <c r="N42" s="150"/>
      <c r="O42" s="20"/>
      <c r="P42" s="165"/>
      <c r="Q42" s="3"/>
      <c r="R42" s="3"/>
      <c r="S42" s="3"/>
      <c r="T42" s="147"/>
      <c r="U42" s="206"/>
    </row>
    <row r="43" spans="1:21" ht="24.75" customHeight="1" thickBot="1">
      <c r="A43" s="68">
        <v>7231</v>
      </c>
      <c r="B43" s="50" t="s">
        <v>17</v>
      </c>
      <c r="C43" s="63">
        <v>0</v>
      </c>
      <c r="D43" s="64">
        <v>0</v>
      </c>
      <c r="E43" s="64">
        <v>0</v>
      </c>
      <c r="F43" s="67"/>
      <c r="G43" s="315">
        <v>45000</v>
      </c>
      <c r="H43" s="320">
        <v>0</v>
      </c>
      <c r="I43" s="320">
        <v>0</v>
      </c>
      <c r="J43" s="384">
        <v>0</v>
      </c>
      <c r="K43" s="320"/>
      <c r="L43" s="335">
        <v>0</v>
      </c>
      <c r="M43" s="337">
        <v>45000</v>
      </c>
      <c r="N43" s="150">
        <f t="shared" si="1"/>
        <v>0</v>
      </c>
      <c r="O43" s="20"/>
      <c r="P43" s="165"/>
      <c r="Q43" s="3"/>
      <c r="R43" s="3"/>
      <c r="S43" s="3"/>
      <c r="T43" s="147">
        <f t="shared" si="2"/>
        <v>45000</v>
      </c>
      <c r="U43" s="206"/>
    </row>
    <row r="44" spans="1:21" ht="14.25" thickBot="1">
      <c r="A44" s="82" t="s">
        <v>66</v>
      </c>
      <c r="B44" s="58" t="s">
        <v>65</v>
      </c>
      <c r="C44" s="80">
        <f>C14+C19+C24+C40</f>
        <v>12605986</v>
      </c>
      <c r="D44" s="81" t="e">
        <f>D14+D19+D24+D40</f>
        <v>#REF!</v>
      </c>
      <c r="E44" s="81">
        <f>E14+E19+E24+E40</f>
        <v>24400</v>
      </c>
      <c r="F44" s="73">
        <f>F14+F19+F24+F30+F40</f>
        <v>14725610</v>
      </c>
      <c r="G44" s="306">
        <f aca="true" t="shared" si="18" ref="G44:M44">G39+G5</f>
        <v>13887331</v>
      </c>
      <c r="H44" s="306">
        <f t="shared" si="18"/>
        <v>229439</v>
      </c>
      <c r="I44" s="306">
        <f t="shared" si="18"/>
        <v>5152000</v>
      </c>
      <c r="J44" s="380">
        <f t="shared" si="18"/>
        <v>8266435</v>
      </c>
      <c r="K44" s="306">
        <f t="shared" si="18"/>
        <v>143957</v>
      </c>
      <c r="L44" s="334">
        <f t="shared" si="18"/>
        <v>0</v>
      </c>
      <c r="M44" s="334">
        <f t="shared" si="18"/>
        <v>95500</v>
      </c>
      <c r="N44" s="150">
        <f t="shared" si="1"/>
        <v>0</v>
      </c>
      <c r="O44" s="152">
        <f>O39+O5</f>
        <v>13978980</v>
      </c>
      <c r="P44" s="152">
        <f>P39+P5</f>
        <v>13978980</v>
      </c>
      <c r="Q44" s="3"/>
      <c r="R44" s="3"/>
      <c r="S44" s="3"/>
      <c r="T44" s="147">
        <f t="shared" si="2"/>
        <v>13887331</v>
      </c>
      <c r="U44" s="206">
        <f>G44/G46*100</f>
        <v>70.35240053923903</v>
      </c>
    </row>
    <row r="45" spans="1:22" ht="21.75" customHeight="1" thickBot="1">
      <c r="A45" s="57">
        <v>9221</v>
      </c>
      <c r="B45" s="50" t="s">
        <v>50</v>
      </c>
      <c r="C45" s="63">
        <v>5785000</v>
      </c>
      <c r="D45" s="64">
        <v>720295</v>
      </c>
      <c r="E45" s="64">
        <v>0</v>
      </c>
      <c r="F45" s="65">
        <v>8897687</v>
      </c>
      <c r="G45" s="323">
        <v>5852338</v>
      </c>
      <c r="H45" s="328">
        <v>0</v>
      </c>
      <c r="I45" s="374">
        <v>1047895</v>
      </c>
      <c r="J45" s="393">
        <v>4732305</v>
      </c>
      <c r="K45" s="375">
        <v>0</v>
      </c>
      <c r="L45" s="341">
        <v>0</v>
      </c>
      <c r="M45" s="342">
        <v>72138</v>
      </c>
      <c r="N45" s="358">
        <f t="shared" si="1"/>
        <v>0</v>
      </c>
      <c r="O45" s="359">
        <v>3834676</v>
      </c>
      <c r="P45" s="360">
        <v>2976476</v>
      </c>
      <c r="Q45" s="3"/>
      <c r="R45" s="3"/>
      <c r="S45" s="3"/>
      <c r="T45" s="147">
        <f t="shared" si="2"/>
        <v>5852338</v>
      </c>
      <c r="U45" s="206">
        <f>G45/G46*100</f>
        <v>29.647599460760972</v>
      </c>
      <c r="V45" s="34">
        <f>G45+O45+P45</f>
        <v>12663490</v>
      </c>
    </row>
    <row r="46" spans="1:21" ht="14.25" thickBot="1">
      <c r="A46" s="99"/>
      <c r="B46" s="100" t="s">
        <v>54</v>
      </c>
      <c r="C46" s="101">
        <f aca="true" t="shared" si="19" ref="C46:P46">C44+C45</f>
        <v>18390986</v>
      </c>
      <c r="D46" s="102" t="e">
        <f t="shared" si="19"/>
        <v>#REF!</v>
      </c>
      <c r="E46" s="102">
        <f t="shared" si="19"/>
        <v>24400</v>
      </c>
      <c r="F46" s="103">
        <f t="shared" si="19"/>
        <v>23623297</v>
      </c>
      <c r="G46" s="310">
        <f t="shared" si="19"/>
        <v>19739669</v>
      </c>
      <c r="H46" s="310">
        <f t="shared" si="19"/>
        <v>229439</v>
      </c>
      <c r="I46" s="310">
        <f t="shared" si="19"/>
        <v>6199895</v>
      </c>
      <c r="J46" s="383">
        <f t="shared" si="19"/>
        <v>12998740</v>
      </c>
      <c r="K46" s="310">
        <f t="shared" si="19"/>
        <v>143957</v>
      </c>
      <c r="L46" s="204">
        <f t="shared" si="19"/>
        <v>0</v>
      </c>
      <c r="M46" s="204">
        <f t="shared" si="19"/>
        <v>167638</v>
      </c>
      <c r="N46" s="150">
        <f t="shared" si="1"/>
        <v>0</v>
      </c>
      <c r="O46" s="155">
        <f t="shared" si="19"/>
        <v>17813656</v>
      </c>
      <c r="P46" s="155">
        <f t="shared" si="19"/>
        <v>16955456</v>
      </c>
      <c r="Q46" s="3"/>
      <c r="R46" s="3"/>
      <c r="S46" s="3"/>
      <c r="T46" s="147">
        <f t="shared" si="2"/>
        <v>19739669</v>
      </c>
      <c r="U46" s="204">
        <f>U44+U45</f>
        <v>100</v>
      </c>
    </row>
    <row r="47" spans="1:16" ht="14.25" customHeight="1">
      <c r="A47" s="104"/>
      <c r="B47" s="105"/>
      <c r="C47" s="106"/>
      <c r="D47" s="107"/>
      <c r="E47" s="107"/>
      <c r="F47" s="3"/>
      <c r="G47" s="229"/>
      <c r="K47" s="231"/>
      <c r="L47" s="1"/>
      <c r="M47" s="21"/>
      <c r="O47" s="8"/>
      <c r="P47" s="8"/>
    </row>
    <row r="48" spans="1:16" ht="14.25" thickBot="1">
      <c r="A48" s="23"/>
      <c r="B48" s="36"/>
      <c r="C48" s="106"/>
      <c r="D48" s="107"/>
      <c r="E48" s="107"/>
      <c r="F48" s="22"/>
      <c r="G48" s="260"/>
      <c r="H48" s="261"/>
      <c r="I48" s="261"/>
      <c r="J48" s="394"/>
      <c r="K48" s="231"/>
      <c r="L48" s="1"/>
      <c r="M48" s="10"/>
      <c r="O48" s="8"/>
      <c r="P48" s="8"/>
    </row>
    <row r="49" spans="1:16" ht="14.25" hidden="1" thickBot="1">
      <c r="A49" s="23"/>
      <c r="B49" s="108"/>
      <c r="C49" s="106"/>
      <c r="D49" s="107"/>
      <c r="E49" s="107"/>
      <c r="F49" s="22"/>
      <c r="G49" s="260"/>
      <c r="H49" s="262">
        <f aca="true" t="shared" si="20" ref="H49:M49">H52+H62+H93+H97</f>
        <v>154439</v>
      </c>
      <c r="I49" s="262">
        <f t="shared" si="20"/>
        <v>5487582</v>
      </c>
      <c r="J49" s="394">
        <f t="shared" si="20"/>
        <v>12542790</v>
      </c>
      <c r="K49" s="262">
        <f t="shared" si="20"/>
        <v>143957</v>
      </c>
      <c r="L49" s="262">
        <f t="shared" si="20"/>
        <v>0</v>
      </c>
      <c r="M49" s="262">
        <f t="shared" si="20"/>
        <v>0</v>
      </c>
      <c r="O49" s="8"/>
      <c r="P49" s="8"/>
    </row>
    <row r="50" spans="1:21" ht="84" customHeight="1" thickBot="1">
      <c r="A50" s="38" t="s">
        <v>9</v>
      </c>
      <c r="B50" s="39" t="s">
        <v>18</v>
      </c>
      <c r="C50" s="11" t="s">
        <v>57</v>
      </c>
      <c r="D50" s="11" t="s">
        <v>59</v>
      </c>
      <c r="E50" s="40" t="s">
        <v>58</v>
      </c>
      <c r="F50" s="11" t="s">
        <v>67</v>
      </c>
      <c r="G50" s="232" t="s">
        <v>154</v>
      </c>
      <c r="H50" s="233" t="s">
        <v>123</v>
      </c>
      <c r="I50" s="233" t="s">
        <v>126</v>
      </c>
      <c r="J50" s="378" t="s">
        <v>127</v>
      </c>
      <c r="K50" s="234" t="s">
        <v>124</v>
      </c>
      <c r="L50" s="14" t="s">
        <v>125</v>
      </c>
      <c r="M50" s="15" t="s">
        <v>128</v>
      </c>
      <c r="N50" s="41"/>
      <c r="O50" s="42" t="s">
        <v>144</v>
      </c>
      <c r="P50" s="42" t="s">
        <v>155</v>
      </c>
      <c r="U50" s="211" t="s">
        <v>138</v>
      </c>
    </row>
    <row r="51" spans="1:21" ht="14.25" thickBot="1">
      <c r="A51" s="38">
        <v>3</v>
      </c>
      <c r="B51" s="58" t="s">
        <v>73</v>
      </c>
      <c r="C51" s="11"/>
      <c r="D51" s="11"/>
      <c r="E51" s="40"/>
      <c r="F51" s="17">
        <f>F52+F62+F93</f>
        <v>14376158</v>
      </c>
      <c r="G51" s="263">
        <f aca="true" t="shared" si="21" ref="G51:P51">G52+G62+G93+G97</f>
        <v>18328768</v>
      </c>
      <c r="H51" s="263">
        <f t="shared" si="21"/>
        <v>154439</v>
      </c>
      <c r="I51" s="263">
        <f t="shared" si="21"/>
        <v>5487582</v>
      </c>
      <c r="J51" s="395">
        <f t="shared" si="21"/>
        <v>12542790</v>
      </c>
      <c r="K51" s="263">
        <f t="shared" si="21"/>
        <v>143957</v>
      </c>
      <c r="L51" s="25">
        <f t="shared" si="21"/>
        <v>0</v>
      </c>
      <c r="M51" s="25">
        <f t="shared" si="21"/>
        <v>0</v>
      </c>
      <c r="N51" s="150">
        <f aca="true" t="shared" si="22" ref="N51:N114">G51-H51-I51-J51-K51-L51-M51</f>
        <v>0</v>
      </c>
      <c r="O51" s="17">
        <f t="shared" si="21"/>
        <v>17365656</v>
      </c>
      <c r="P51" s="17">
        <f t="shared" si="21"/>
        <v>16565094</v>
      </c>
      <c r="T51" s="34">
        <f>SUM(H51:M51)</f>
        <v>18328768</v>
      </c>
      <c r="U51" s="206">
        <f>G51/G127*100</f>
        <v>92.85245867091288</v>
      </c>
    </row>
    <row r="52" spans="1:21" ht="22.5" customHeight="1" thickBot="1">
      <c r="A52" s="110">
        <v>31</v>
      </c>
      <c r="B52" s="58" t="s">
        <v>2</v>
      </c>
      <c r="C52" s="16">
        <f>SUM(C54:C59)</f>
        <v>7756059</v>
      </c>
      <c r="D52" s="40">
        <f>SUM(D54:D59)</f>
        <v>134221</v>
      </c>
      <c r="E52" s="40" t="e">
        <f>SUM(E54:E59)</f>
        <v>#REF!</v>
      </c>
      <c r="F52" s="6">
        <f aca="true" t="shared" si="23" ref="F52:M52">F53+F57+F60</f>
        <v>8548982</v>
      </c>
      <c r="G52" s="264">
        <f t="shared" si="23"/>
        <v>10570696</v>
      </c>
      <c r="H52" s="264">
        <f t="shared" si="23"/>
        <v>0</v>
      </c>
      <c r="I52" s="264">
        <f t="shared" si="23"/>
        <v>2759521</v>
      </c>
      <c r="J52" s="174">
        <f t="shared" si="23"/>
        <v>7678575</v>
      </c>
      <c r="K52" s="264">
        <f>K53+K57+K60</f>
        <v>132600</v>
      </c>
      <c r="L52" s="6">
        <f t="shared" si="23"/>
        <v>0</v>
      </c>
      <c r="M52" s="6">
        <f t="shared" si="23"/>
        <v>0</v>
      </c>
      <c r="N52" s="150">
        <f t="shared" si="22"/>
        <v>0</v>
      </c>
      <c r="O52" s="218">
        <v>9895386</v>
      </c>
      <c r="P52" s="219">
        <v>9895386</v>
      </c>
      <c r="T52" s="34">
        <f>SUM(H52:M52)</f>
        <v>10570696</v>
      </c>
      <c r="U52" s="206">
        <f>G52/G127*100</f>
        <v>53.550523060949</v>
      </c>
    </row>
    <row r="53" spans="1:23" ht="14.25" thickBot="1">
      <c r="A53" s="110">
        <v>311</v>
      </c>
      <c r="B53" s="58" t="s">
        <v>71</v>
      </c>
      <c r="C53" s="16"/>
      <c r="D53" s="40"/>
      <c r="E53" s="40"/>
      <c r="F53" s="6">
        <f>F54+F55</f>
        <v>7283376</v>
      </c>
      <c r="G53" s="264">
        <f aca="true" t="shared" si="24" ref="G53:M53">SUM(G54:G56)</f>
        <v>8786326</v>
      </c>
      <c r="H53" s="264">
        <f t="shared" si="24"/>
        <v>0</v>
      </c>
      <c r="I53" s="264">
        <f t="shared" si="24"/>
        <v>2204636</v>
      </c>
      <c r="J53" s="174">
        <f t="shared" si="24"/>
        <v>6449090</v>
      </c>
      <c r="K53" s="264">
        <f t="shared" si="24"/>
        <v>132600</v>
      </c>
      <c r="L53" s="6">
        <f t="shared" si="24"/>
        <v>0</v>
      </c>
      <c r="M53" s="6">
        <f t="shared" si="24"/>
        <v>0</v>
      </c>
      <c r="N53" s="150">
        <f t="shared" si="22"/>
        <v>0</v>
      </c>
      <c r="O53" s="218"/>
      <c r="P53" s="219"/>
      <c r="T53" s="34">
        <f>SUM(H53:M53)</f>
        <v>8786326</v>
      </c>
      <c r="U53" s="206">
        <f>G53/G127*100</f>
        <v>44.511009784409254</v>
      </c>
      <c r="W53" s="4">
        <v>8149071</v>
      </c>
    </row>
    <row r="54" spans="1:23" ht="14.25" thickBot="1">
      <c r="A54" s="111">
        <v>3111</v>
      </c>
      <c r="B54" s="112" t="s">
        <v>19</v>
      </c>
      <c r="C54" s="113">
        <v>6628114</v>
      </c>
      <c r="D54" s="114">
        <v>116209</v>
      </c>
      <c r="E54" s="114">
        <v>0</v>
      </c>
      <c r="F54" s="33">
        <v>7220745</v>
      </c>
      <c r="G54" s="265">
        <v>8656270</v>
      </c>
      <c r="H54" s="266">
        <v>0</v>
      </c>
      <c r="I54" s="265">
        <f>G54-H54-J54-K54-L54-M54</f>
        <v>2116580</v>
      </c>
      <c r="J54" s="396">
        <v>6407090</v>
      </c>
      <c r="K54" s="265">
        <v>132600</v>
      </c>
      <c r="L54" s="7"/>
      <c r="M54" s="26"/>
      <c r="N54" s="150">
        <f t="shared" si="22"/>
        <v>0</v>
      </c>
      <c r="O54" s="218"/>
      <c r="P54" s="219"/>
      <c r="T54" s="34">
        <f>SUM(H54:M54)</f>
        <v>8656270</v>
      </c>
      <c r="U54" s="206"/>
      <c r="W54" s="4">
        <v>2503567</v>
      </c>
    </row>
    <row r="55" spans="1:23" ht="14.25" thickBot="1">
      <c r="A55" s="111">
        <v>3113</v>
      </c>
      <c r="B55" s="112" t="s">
        <v>20</v>
      </c>
      <c r="C55" s="113">
        <v>87089</v>
      </c>
      <c r="D55" s="114">
        <v>0</v>
      </c>
      <c r="E55" s="114" t="e">
        <f>C55-#REF!</f>
        <v>#REF!</v>
      </c>
      <c r="F55" s="33">
        <v>62631</v>
      </c>
      <c r="G55" s="265">
        <v>130056</v>
      </c>
      <c r="H55" s="266"/>
      <c r="I55" s="265">
        <f>G55-H55-J55-K55-L55-M55</f>
        <v>88056</v>
      </c>
      <c r="J55" s="172">
        <v>42000</v>
      </c>
      <c r="K55" s="266"/>
      <c r="L55" s="7"/>
      <c r="M55" s="7"/>
      <c r="N55" s="150">
        <f t="shared" si="22"/>
        <v>0</v>
      </c>
      <c r="O55" s="218"/>
      <c r="P55" s="219"/>
      <c r="T55" s="34">
        <f aca="true" t="shared" si="25" ref="T55:T118">SUM(H55:M55)</f>
        <v>130056</v>
      </c>
      <c r="U55" s="206"/>
      <c r="W55" s="4">
        <v>120073</v>
      </c>
    </row>
    <row r="56" spans="1:21" ht="14.25" hidden="1" thickBot="1">
      <c r="A56" s="115">
        <v>3114</v>
      </c>
      <c r="B56" s="116" t="s">
        <v>92</v>
      </c>
      <c r="C56" s="113"/>
      <c r="D56" s="114"/>
      <c r="E56" s="114"/>
      <c r="F56" s="33"/>
      <c r="G56" s="268">
        <v>0</v>
      </c>
      <c r="H56" s="266">
        <v>0</v>
      </c>
      <c r="I56" s="266">
        <v>0</v>
      </c>
      <c r="J56" s="172">
        <v>0</v>
      </c>
      <c r="K56" s="266"/>
      <c r="L56" s="7"/>
      <c r="M56" s="7"/>
      <c r="N56" s="150">
        <f t="shared" si="22"/>
        <v>0</v>
      </c>
      <c r="O56" s="218"/>
      <c r="P56" s="219"/>
      <c r="T56" s="34">
        <f t="shared" si="25"/>
        <v>0</v>
      </c>
      <c r="U56" s="206"/>
    </row>
    <row r="57" spans="1:23" ht="14.25" thickBot="1">
      <c r="A57" s="110">
        <v>313</v>
      </c>
      <c r="B57" s="117" t="s">
        <v>72</v>
      </c>
      <c r="C57" s="16"/>
      <c r="D57" s="40"/>
      <c r="E57" s="40"/>
      <c r="F57" s="27">
        <f>F58+F59</f>
        <v>983256</v>
      </c>
      <c r="G57" s="269">
        <f>G58+G59</f>
        <v>1414895</v>
      </c>
      <c r="H57" s="269">
        <f aca="true" t="shared" si="26" ref="H57:M57">H58+H59</f>
        <v>0</v>
      </c>
      <c r="I57" s="269">
        <f t="shared" si="26"/>
        <v>370695</v>
      </c>
      <c r="J57" s="173">
        <f t="shared" si="26"/>
        <v>1044200</v>
      </c>
      <c r="K57" s="269">
        <f>K58+K59</f>
        <v>0</v>
      </c>
      <c r="L57" s="27">
        <f t="shared" si="26"/>
        <v>0</v>
      </c>
      <c r="M57" s="27">
        <f t="shared" si="26"/>
        <v>0</v>
      </c>
      <c r="N57" s="150">
        <f t="shared" si="22"/>
        <v>0</v>
      </c>
      <c r="O57" s="218"/>
      <c r="P57" s="219"/>
      <c r="T57" s="34">
        <f t="shared" si="25"/>
        <v>1414895</v>
      </c>
      <c r="U57" s="206"/>
      <c r="W57" s="4">
        <v>1376840</v>
      </c>
    </row>
    <row r="58" spans="1:23" ht="14.25" thickBot="1">
      <c r="A58" s="111">
        <v>3132</v>
      </c>
      <c r="B58" s="112" t="s">
        <v>21</v>
      </c>
      <c r="C58" s="113">
        <v>1040856</v>
      </c>
      <c r="D58" s="114">
        <v>18012</v>
      </c>
      <c r="E58" s="114">
        <v>0</v>
      </c>
      <c r="F58" s="33">
        <v>983256</v>
      </c>
      <c r="G58" s="268">
        <v>1414895</v>
      </c>
      <c r="H58" s="266"/>
      <c r="I58" s="270">
        <v>370695</v>
      </c>
      <c r="J58" s="146">
        <v>1044200</v>
      </c>
      <c r="K58" s="270">
        <v>0</v>
      </c>
      <c r="L58" s="7"/>
      <c r="M58" s="29"/>
      <c r="N58" s="150">
        <f t="shared" si="22"/>
        <v>0</v>
      </c>
      <c r="O58" s="218"/>
      <c r="P58" s="219"/>
      <c r="T58" s="34">
        <f t="shared" si="25"/>
        <v>1414895</v>
      </c>
      <c r="U58" s="206"/>
      <c r="W58" s="4">
        <v>406664</v>
      </c>
    </row>
    <row r="59" spans="1:21" ht="14.25" thickBot="1">
      <c r="A59" s="111"/>
      <c r="B59" s="112"/>
      <c r="C59" s="113"/>
      <c r="D59" s="114"/>
      <c r="E59" s="114"/>
      <c r="F59" s="33"/>
      <c r="G59" s="268"/>
      <c r="H59" s="266"/>
      <c r="I59" s="270"/>
      <c r="J59" s="146"/>
      <c r="K59" s="270"/>
      <c r="L59" s="7"/>
      <c r="M59" s="29"/>
      <c r="N59" s="150">
        <f t="shared" si="22"/>
        <v>0</v>
      </c>
      <c r="O59" s="218"/>
      <c r="P59" s="219"/>
      <c r="T59" s="34"/>
      <c r="U59" s="206"/>
    </row>
    <row r="60" spans="1:23" ht="24" thickBot="1">
      <c r="A60" s="110">
        <v>312</v>
      </c>
      <c r="B60" s="118" t="s">
        <v>3</v>
      </c>
      <c r="C60" s="16">
        <f>SUM(C61)</f>
        <v>319193</v>
      </c>
      <c r="D60" s="40">
        <f>SUM(D61:D62)</f>
        <v>38800</v>
      </c>
      <c r="E60" s="40">
        <f>SUM(E61:E62)</f>
        <v>0</v>
      </c>
      <c r="F60" s="17">
        <f aca="true" t="shared" si="27" ref="F60:M60">SUM(F61)</f>
        <v>282350</v>
      </c>
      <c r="G60" s="263">
        <f t="shared" si="27"/>
        <v>369475</v>
      </c>
      <c r="H60" s="263">
        <f t="shared" si="27"/>
        <v>0</v>
      </c>
      <c r="I60" s="263">
        <f t="shared" si="27"/>
        <v>184190</v>
      </c>
      <c r="J60" s="395">
        <f t="shared" si="27"/>
        <v>185285</v>
      </c>
      <c r="K60" s="263">
        <f t="shared" si="27"/>
        <v>0</v>
      </c>
      <c r="L60" s="25">
        <f t="shared" si="27"/>
        <v>0</v>
      </c>
      <c r="M60" s="25">
        <f t="shared" si="27"/>
        <v>0</v>
      </c>
      <c r="N60" s="150">
        <f t="shared" si="22"/>
        <v>0</v>
      </c>
      <c r="O60" s="218">
        <v>0</v>
      </c>
      <c r="P60" s="219">
        <v>0</v>
      </c>
      <c r="T60" s="34">
        <f t="shared" si="25"/>
        <v>369475</v>
      </c>
      <c r="U60" s="206">
        <f>G60/G127*100</f>
        <v>1.871738578797851</v>
      </c>
      <c r="W60" s="4">
        <v>369475</v>
      </c>
    </row>
    <row r="61" spans="1:23" ht="23.25" customHeight="1" thickBot="1">
      <c r="A61" s="119">
        <v>3121</v>
      </c>
      <c r="B61" s="50" t="s">
        <v>135</v>
      </c>
      <c r="C61" s="113">
        <v>319193</v>
      </c>
      <c r="D61" s="114">
        <v>38800</v>
      </c>
      <c r="E61" s="114">
        <v>0</v>
      </c>
      <c r="F61" s="33">
        <v>282350</v>
      </c>
      <c r="G61" s="268">
        <v>369475</v>
      </c>
      <c r="H61" s="271"/>
      <c r="I61" s="271">
        <v>184190</v>
      </c>
      <c r="J61" s="176">
        <v>185285</v>
      </c>
      <c r="K61" s="271">
        <v>0</v>
      </c>
      <c r="L61" s="26">
        <v>0</v>
      </c>
      <c r="M61" s="30">
        <v>0</v>
      </c>
      <c r="N61" s="150">
        <f t="shared" si="22"/>
        <v>0</v>
      </c>
      <c r="O61" s="218"/>
      <c r="P61" s="219"/>
      <c r="T61" s="34">
        <f t="shared" si="25"/>
        <v>369475</v>
      </c>
      <c r="U61" s="206"/>
      <c r="W61" s="4">
        <v>184785</v>
      </c>
    </row>
    <row r="62" spans="1:21" s="120" customFormat="1" ht="14.25" thickBot="1">
      <c r="A62" s="110">
        <v>32</v>
      </c>
      <c r="B62" s="58" t="s">
        <v>4</v>
      </c>
      <c r="C62" s="11"/>
      <c r="D62" s="40"/>
      <c r="E62" s="40"/>
      <c r="F62" s="6">
        <f>F63+F67+F74+F86</f>
        <v>5820326</v>
      </c>
      <c r="G62" s="264">
        <f aca="true" t="shared" si="28" ref="G62:M62">G63+G67+G74+G86+G84</f>
        <v>7294372</v>
      </c>
      <c r="H62" s="264">
        <f t="shared" si="28"/>
        <v>154439</v>
      </c>
      <c r="I62" s="264">
        <f t="shared" si="28"/>
        <v>2714411</v>
      </c>
      <c r="J62" s="174">
        <f t="shared" si="28"/>
        <v>4414165</v>
      </c>
      <c r="K62" s="264">
        <f t="shared" si="28"/>
        <v>11357</v>
      </c>
      <c r="L62" s="6">
        <f t="shared" si="28"/>
        <v>0</v>
      </c>
      <c r="M62" s="6">
        <f t="shared" si="28"/>
        <v>0</v>
      </c>
      <c r="N62" s="150">
        <f t="shared" si="22"/>
        <v>0</v>
      </c>
      <c r="O62" s="220">
        <v>7435570</v>
      </c>
      <c r="P62" s="220">
        <v>6635008</v>
      </c>
      <c r="T62" s="34">
        <f t="shared" si="25"/>
        <v>7294372</v>
      </c>
      <c r="U62" s="206">
        <f>G62/G127*100</f>
        <v>36.95285873334553</v>
      </c>
    </row>
    <row r="63" spans="1:21" ht="24" thickBot="1">
      <c r="A63" s="110">
        <v>321</v>
      </c>
      <c r="B63" s="58" t="s">
        <v>5</v>
      </c>
      <c r="C63" s="16">
        <f aca="true" t="shared" si="29" ref="C63:J63">SUM(C64:C66)</f>
        <v>317192</v>
      </c>
      <c r="D63" s="40">
        <f t="shared" si="29"/>
        <v>30000</v>
      </c>
      <c r="E63" s="40">
        <f t="shared" si="29"/>
        <v>0</v>
      </c>
      <c r="F63" s="17">
        <f>SUM(F64:F66)</f>
        <v>386612</v>
      </c>
      <c r="G63" s="263">
        <f>SUM(G64:G66)</f>
        <v>287566</v>
      </c>
      <c r="H63" s="263">
        <f t="shared" si="29"/>
        <v>0</v>
      </c>
      <c r="I63" s="263">
        <f t="shared" si="29"/>
        <v>82794</v>
      </c>
      <c r="J63" s="395">
        <f t="shared" si="29"/>
        <v>193415</v>
      </c>
      <c r="K63" s="263">
        <f>SUM(K64:K66)</f>
        <v>11357</v>
      </c>
      <c r="L63" s="25">
        <f>SUM(L64:L66)</f>
        <v>0</v>
      </c>
      <c r="M63" s="25">
        <f>SUM(M64:M66)</f>
        <v>0</v>
      </c>
      <c r="N63" s="150">
        <f t="shared" si="22"/>
        <v>0</v>
      </c>
      <c r="O63" s="218"/>
      <c r="P63" s="219"/>
      <c r="T63" s="34">
        <f t="shared" si="25"/>
        <v>287566</v>
      </c>
      <c r="U63" s="206">
        <f>G63/G127*100</f>
        <v>1.4567924112607968</v>
      </c>
    </row>
    <row r="64" spans="1:23" ht="14.25" thickBot="1">
      <c r="A64" s="111">
        <v>3211</v>
      </c>
      <c r="B64" s="112" t="s">
        <v>23</v>
      </c>
      <c r="C64" s="113">
        <v>50000</v>
      </c>
      <c r="D64" s="114">
        <v>0</v>
      </c>
      <c r="E64" s="114">
        <v>0</v>
      </c>
      <c r="F64" s="33">
        <v>50000</v>
      </c>
      <c r="G64" s="273">
        <v>38000</v>
      </c>
      <c r="H64" s="266"/>
      <c r="I64" s="265">
        <f>G64-H64-J64-K64-L64-M64</f>
        <v>23000</v>
      </c>
      <c r="J64" s="179">
        <v>15000</v>
      </c>
      <c r="K64" s="266">
        <v>0</v>
      </c>
      <c r="L64" s="7">
        <v>0</v>
      </c>
      <c r="M64" s="7">
        <v>0</v>
      </c>
      <c r="N64" s="150">
        <f t="shared" si="22"/>
        <v>0</v>
      </c>
      <c r="O64" s="218"/>
      <c r="P64" s="219"/>
      <c r="T64" s="34">
        <f t="shared" si="25"/>
        <v>38000</v>
      </c>
      <c r="U64" s="206"/>
      <c r="W64" s="4">
        <v>22390</v>
      </c>
    </row>
    <row r="65" spans="1:23" ht="21" customHeight="1" thickBot="1">
      <c r="A65" s="111">
        <v>3212</v>
      </c>
      <c r="B65" s="112" t="s">
        <v>24</v>
      </c>
      <c r="C65" s="113">
        <v>207192</v>
      </c>
      <c r="D65" s="114">
        <v>0</v>
      </c>
      <c r="E65" s="114">
        <v>0</v>
      </c>
      <c r="F65" s="33">
        <v>161172</v>
      </c>
      <c r="G65" s="268">
        <v>207166</v>
      </c>
      <c r="H65" s="271"/>
      <c r="I65" s="271">
        <f>G65-H65-J65-K65-L65-M65</f>
        <v>42394</v>
      </c>
      <c r="J65" s="176">
        <v>153415</v>
      </c>
      <c r="K65" s="271">
        <v>11357</v>
      </c>
      <c r="L65" s="30">
        <v>0</v>
      </c>
      <c r="M65" s="30">
        <v>0</v>
      </c>
      <c r="N65" s="150">
        <f t="shared" si="22"/>
        <v>0</v>
      </c>
      <c r="O65" s="218"/>
      <c r="P65" s="219"/>
      <c r="T65" s="34">
        <f t="shared" si="25"/>
        <v>207166</v>
      </c>
      <c r="U65" s="206"/>
      <c r="W65" s="4">
        <v>107982</v>
      </c>
    </row>
    <row r="66" spans="1:23" ht="14.25" thickBot="1">
      <c r="A66" s="111">
        <v>3213</v>
      </c>
      <c r="B66" s="112" t="s">
        <v>25</v>
      </c>
      <c r="C66" s="113">
        <v>60000</v>
      </c>
      <c r="D66" s="114">
        <v>30000</v>
      </c>
      <c r="E66" s="114">
        <v>0</v>
      </c>
      <c r="F66" s="33">
        <v>175440</v>
      </c>
      <c r="G66" s="273">
        <v>42400</v>
      </c>
      <c r="H66" s="266"/>
      <c r="I66" s="265">
        <f>G66-H66-J66-K66-L66-M66</f>
        <v>17400</v>
      </c>
      <c r="J66" s="178">
        <v>25000</v>
      </c>
      <c r="K66" s="266">
        <v>0</v>
      </c>
      <c r="L66" s="7">
        <v>0</v>
      </c>
      <c r="M66" s="7">
        <v>0</v>
      </c>
      <c r="N66" s="150">
        <f t="shared" si="22"/>
        <v>0</v>
      </c>
      <c r="O66" s="218"/>
      <c r="P66" s="219"/>
      <c r="T66" s="34">
        <f t="shared" si="25"/>
        <v>42400</v>
      </c>
      <c r="U66" s="206"/>
      <c r="W66" s="4">
        <v>2000</v>
      </c>
    </row>
    <row r="67" spans="1:21" ht="24" thickBot="1">
      <c r="A67" s="110">
        <v>322</v>
      </c>
      <c r="B67" s="58" t="s">
        <v>6</v>
      </c>
      <c r="C67" s="16">
        <f>SUM(C68:C72)</f>
        <v>2622936</v>
      </c>
      <c r="D67" s="40" t="e">
        <f>SUM(D68:D72)</f>
        <v>#REF!</v>
      </c>
      <c r="E67" s="40" t="e">
        <f>SUM(E68:E72)</f>
        <v>#REF!</v>
      </c>
      <c r="F67" s="17">
        <f>SUM(F68:F73)</f>
        <v>3811485</v>
      </c>
      <c r="G67" s="263">
        <f>SUM(G68:G73)</f>
        <v>4437569</v>
      </c>
      <c r="H67" s="263">
        <f aca="true" t="shared" si="30" ref="H67:M67">SUM(H68:H73)</f>
        <v>5000</v>
      </c>
      <c r="I67" s="263">
        <f t="shared" si="30"/>
        <v>1394082</v>
      </c>
      <c r="J67" s="395">
        <f t="shared" si="30"/>
        <v>3038487</v>
      </c>
      <c r="K67" s="263">
        <f>SUM(K68:K73)</f>
        <v>0</v>
      </c>
      <c r="L67" s="25">
        <f t="shared" si="30"/>
        <v>0</v>
      </c>
      <c r="M67" s="25">
        <f t="shared" si="30"/>
        <v>0</v>
      </c>
      <c r="N67" s="150">
        <f t="shared" si="22"/>
        <v>0</v>
      </c>
      <c r="O67" s="218"/>
      <c r="P67" s="219"/>
      <c r="T67" s="34">
        <f t="shared" si="25"/>
        <v>4437569</v>
      </c>
      <c r="U67" s="206">
        <f>G67/G127*100</f>
        <v>22.480463071594563</v>
      </c>
    </row>
    <row r="68" spans="1:23" ht="20.25" customHeight="1" thickBot="1">
      <c r="A68" s="111">
        <v>3221</v>
      </c>
      <c r="B68" s="112" t="s">
        <v>95</v>
      </c>
      <c r="C68" s="113">
        <v>301625</v>
      </c>
      <c r="D68" s="114" t="e">
        <f>#REF!-C68</f>
        <v>#REF!</v>
      </c>
      <c r="E68" s="114">
        <v>0</v>
      </c>
      <c r="F68" s="33">
        <v>485017</v>
      </c>
      <c r="G68" s="268">
        <v>420900</v>
      </c>
      <c r="H68" s="271">
        <v>0</v>
      </c>
      <c r="I68" s="271">
        <f aca="true" t="shared" si="31" ref="I68:I73">G68-H68-J68-K68-L68-M68</f>
        <v>91357</v>
      </c>
      <c r="J68" s="176">
        <v>329543</v>
      </c>
      <c r="K68" s="362">
        <v>0</v>
      </c>
      <c r="L68" s="30">
        <v>0</v>
      </c>
      <c r="M68" s="30"/>
      <c r="N68" s="150">
        <f t="shared" si="22"/>
        <v>0</v>
      </c>
      <c r="O68" s="218"/>
      <c r="P68" s="219"/>
      <c r="T68" s="34">
        <f t="shared" si="25"/>
        <v>420900</v>
      </c>
      <c r="U68" s="208" t="s">
        <v>136</v>
      </c>
      <c r="W68" s="4">
        <v>151983</v>
      </c>
    </row>
    <row r="69" spans="1:23" ht="14.25" thickBot="1">
      <c r="A69" s="111">
        <v>3222</v>
      </c>
      <c r="B69" s="112" t="s">
        <v>26</v>
      </c>
      <c r="C69" s="113">
        <v>1915162</v>
      </c>
      <c r="D69" s="114" t="e">
        <f>#REF!-C69</f>
        <v>#REF!</v>
      </c>
      <c r="E69" s="114">
        <v>0</v>
      </c>
      <c r="F69" s="33">
        <v>2740772</v>
      </c>
      <c r="G69" s="33">
        <v>3351778</v>
      </c>
      <c r="H69" s="7"/>
      <c r="I69" s="265">
        <f t="shared" si="31"/>
        <v>1053192</v>
      </c>
      <c r="J69" s="178">
        <v>2298586</v>
      </c>
      <c r="K69" s="265">
        <v>0</v>
      </c>
      <c r="L69" s="33">
        <v>0</v>
      </c>
      <c r="M69" s="29">
        <v>0</v>
      </c>
      <c r="N69" s="150">
        <f t="shared" si="22"/>
        <v>0</v>
      </c>
      <c r="O69" s="218"/>
      <c r="P69" s="219"/>
      <c r="T69" s="34">
        <f t="shared" si="25"/>
        <v>3351778</v>
      </c>
      <c r="U69" s="206"/>
      <c r="W69" s="4">
        <v>1204808</v>
      </c>
    </row>
    <row r="70" spans="1:23" ht="14.25" thickBot="1">
      <c r="A70" s="111">
        <v>3223</v>
      </c>
      <c r="B70" s="112" t="s">
        <v>27</v>
      </c>
      <c r="C70" s="113">
        <v>308010</v>
      </c>
      <c r="D70" s="114">
        <v>0</v>
      </c>
      <c r="E70" s="114" t="e">
        <f>C70-#REF!</f>
        <v>#REF!</v>
      </c>
      <c r="F70" s="33">
        <v>426061</v>
      </c>
      <c r="G70" s="270">
        <v>368750</v>
      </c>
      <c r="H70" s="266"/>
      <c r="I70" s="265">
        <f t="shared" si="31"/>
        <v>165375</v>
      </c>
      <c r="J70" s="178">
        <v>203375</v>
      </c>
      <c r="K70" s="361">
        <v>0</v>
      </c>
      <c r="L70" s="33">
        <v>0</v>
      </c>
      <c r="M70" s="33"/>
      <c r="N70" s="150">
        <f t="shared" si="22"/>
        <v>0</v>
      </c>
      <c r="O70" s="218"/>
      <c r="P70" s="219"/>
      <c r="T70" s="34">
        <f t="shared" si="25"/>
        <v>368750</v>
      </c>
      <c r="U70" s="206"/>
      <c r="W70" s="4">
        <v>162225</v>
      </c>
    </row>
    <row r="71" spans="1:23" ht="14.25" thickBot="1">
      <c r="A71" s="111">
        <v>3224</v>
      </c>
      <c r="B71" s="112" t="s">
        <v>28</v>
      </c>
      <c r="C71" s="113">
        <v>11000</v>
      </c>
      <c r="D71" s="114">
        <v>0</v>
      </c>
      <c r="E71" s="114" t="e">
        <f>C71-#REF!</f>
        <v>#REF!</v>
      </c>
      <c r="F71" s="33">
        <v>73212</v>
      </c>
      <c r="G71" s="270">
        <v>125200</v>
      </c>
      <c r="H71" s="265">
        <v>5000</v>
      </c>
      <c r="I71" s="265">
        <f t="shared" si="31"/>
        <v>34568</v>
      </c>
      <c r="J71" s="178">
        <v>85632</v>
      </c>
      <c r="K71" s="266"/>
      <c r="L71" s="33"/>
      <c r="M71" s="33">
        <v>0</v>
      </c>
      <c r="N71" s="150">
        <f t="shared" si="22"/>
        <v>0</v>
      </c>
      <c r="O71" s="218"/>
      <c r="P71" s="219"/>
      <c r="T71" s="34">
        <f t="shared" si="25"/>
        <v>125200</v>
      </c>
      <c r="U71" s="206"/>
      <c r="W71" s="4">
        <v>28068</v>
      </c>
    </row>
    <row r="72" spans="1:23" ht="14.25" thickBot="1">
      <c r="A72" s="111">
        <v>3225</v>
      </c>
      <c r="B72" s="112" t="s">
        <v>29</v>
      </c>
      <c r="C72" s="113">
        <v>87139</v>
      </c>
      <c r="D72" s="114" t="e">
        <f>#REF!-C72</f>
        <v>#REF!</v>
      </c>
      <c r="E72" s="114">
        <v>0</v>
      </c>
      <c r="F72" s="33">
        <v>57409</v>
      </c>
      <c r="G72" s="270">
        <v>93427</v>
      </c>
      <c r="H72" s="266"/>
      <c r="I72" s="265">
        <f t="shared" si="31"/>
        <v>24590</v>
      </c>
      <c r="J72" s="178">
        <v>68837</v>
      </c>
      <c r="K72" s="266">
        <v>0</v>
      </c>
      <c r="L72" s="33">
        <v>0</v>
      </c>
      <c r="M72" s="33"/>
      <c r="N72" s="150">
        <f t="shared" si="22"/>
        <v>0</v>
      </c>
      <c r="O72" s="218"/>
      <c r="P72" s="219"/>
      <c r="T72" s="34">
        <f t="shared" si="25"/>
        <v>93427</v>
      </c>
      <c r="U72" s="206"/>
      <c r="W72" s="4">
        <v>49818</v>
      </c>
    </row>
    <row r="73" spans="1:23" ht="14.25" thickBot="1">
      <c r="A73" s="111">
        <v>3227</v>
      </c>
      <c r="B73" s="112" t="s">
        <v>63</v>
      </c>
      <c r="C73" s="113"/>
      <c r="D73" s="114"/>
      <c r="E73" s="114"/>
      <c r="F73" s="33">
        <v>29014</v>
      </c>
      <c r="G73" s="270">
        <v>77514</v>
      </c>
      <c r="H73" s="266"/>
      <c r="I73" s="265">
        <f t="shared" si="31"/>
        <v>25000</v>
      </c>
      <c r="J73" s="178">
        <v>52514</v>
      </c>
      <c r="K73" s="266"/>
      <c r="L73" s="33">
        <v>0</v>
      </c>
      <c r="M73" s="33">
        <v>0</v>
      </c>
      <c r="N73" s="150">
        <f t="shared" si="22"/>
        <v>0</v>
      </c>
      <c r="O73" s="218"/>
      <c r="P73" s="219"/>
      <c r="T73" s="34">
        <f t="shared" si="25"/>
        <v>77514</v>
      </c>
      <c r="U73" s="206"/>
      <c r="W73" s="4">
        <v>46467</v>
      </c>
    </row>
    <row r="74" spans="1:21" ht="14.25" thickBot="1">
      <c r="A74" s="110">
        <v>323</v>
      </c>
      <c r="B74" s="58" t="s">
        <v>7</v>
      </c>
      <c r="C74" s="16">
        <f aca="true" t="shared" si="32" ref="C74:J74">SUM(C75:C83)</f>
        <v>1229582</v>
      </c>
      <c r="D74" s="40" t="e">
        <f t="shared" si="32"/>
        <v>#REF!</v>
      </c>
      <c r="E74" s="40" t="e">
        <f t="shared" si="32"/>
        <v>#REF!</v>
      </c>
      <c r="F74" s="17">
        <f>SUM(F75:F83)</f>
        <v>1361151</v>
      </c>
      <c r="G74" s="263">
        <f>SUM(G75:G83)</f>
        <v>2314450</v>
      </c>
      <c r="H74" s="263">
        <f t="shared" si="32"/>
        <v>149439</v>
      </c>
      <c r="I74" s="263">
        <f t="shared" si="32"/>
        <v>1078473</v>
      </c>
      <c r="J74" s="395">
        <f t="shared" si="32"/>
        <v>1086538</v>
      </c>
      <c r="K74" s="263">
        <f>SUM(K75:K83)</f>
        <v>0</v>
      </c>
      <c r="L74" s="25">
        <f>SUM(L75:L83)</f>
        <v>0</v>
      </c>
      <c r="M74" s="25">
        <f>SUM(M75:M83)</f>
        <v>0</v>
      </c>
      <c r="N74" s="150">
        <f t="shared" si="22"/>
        <v>0</v>
      </c>
      <c r="O74" s="218"/>
      <c r="P74" s="219"/>
      <c r="T74" s="34">
        <f t="shared" si="25"/>
        <v>2314450</v>
      </c>
      <c r="U74" s="206">
        <f>G74/G127*100</f>
        <v>11.724867321736753</v>
      </c>
    </row>
    <row r="75" spans="1:23" ht="14.25" thickBot="1">
      <c r="A75" s="111">
        <v>3231</v>
      </c>
      <c r="B75" s="112" t="s">
        <v>30</v>
      </c>
      <c r="C75" s="113">
        <v>163712</v>
      </c>
      <c r="D75" s="114">
        <v>0</v>
      </c>
      <c r="E75" s="114" t="e">
        <f>C75-#REF!</f>
        <v>#REF!</v>
      </c>
      <c r="F75" s="33">
        <v>187000</v>
      </c>
      <c r="G75" s="270">
        <v>177750</v>
      </c>
      <c r="H75" s="271"/>
      <c r="I75" s="271">
        <f aca="true" t="shared" si="33" ref="I75:I85">G75-H75-J75-K75-L75-M75</f>
        <v>92750</v>
      </c>
      <c r="J75" s="177">
        <v>85000</v>
      </c>
      <c r="K75" s="271">
        <v>0</v>
      </c>
      <c r="L75" s="26">
        <v>0</v>
      </c>
      <c r="M75" s="26">
        <v>0</v>
      </c>
      <c r="N75" s="150">
        <f t="shared" si="22"/>
        <v>0</v>
      </c>
      <c r="O75" s="218"/>
      <c r="P75" s="219"/>
      <c r="T75" s="34">
        <f t="shared" si="25"/>
        <v>177750</v>
      </c>
      <c r="U75" s="206"/>
      <c r="W75" s="4">
        <v>86950</v>
      </c>
    </row>
    <row r="76" spans="1:23" ht="14.25" thickBot="1">
      <c r="A76" s="111">
        <v>3232</v>
      </c>
      <c r="B76" s="112" t="s">
        <v>31</v>
      </c>
      <c r="C76" s="113">
        <v>266120</v>
      </c>
      <c r="D76" s="114">
        <v>0</v>
      </c>
      <c r="E76" s="114">
        <v>54120</v>
      </c>
      <c r="F76" s="33">
        <v>415235</v>
      </c>
      <c r="G76" s="270">
        <v>588064</v>
      </c>
      <c r="H76" s="277">
        <v>90689</v>
      </c>
      <c r="I76" s="271">
        <f t="shared" si="33"/>
        <v>250375</v>
      </c>
      <c r="J76" s="177">
        <v>247000</v>
      </c>
      <c r="K76" s="271"/>
      <c r="L76" s="26">
        <v>0</v>
      </c>
      <c r="M76" s="26">
        <v>0</v>
      </c>
      <c r="N76" s="150">
        <f t="shared" si="22"/>
        <v>0</v>
      </c>
      <c r="O76" s="218"/>
      <c r="P76" s="219"/>
      <c r="T76" s="34">
        <f t="shared" si="25"/>
        <v>588064</v>
      </c>
      <c r="U76" s="206"/>
      <c r="W76" s="4">
        <v>200765</v>
      </c>
    </row>
    <row r="77" spans="1:23" ht="14.25" thickBot="1">
      <c r="A77" s="111">
        <v>3233</v>
      </c>
      <c r="B77" s="112" t="s">
        <v>32</v>
      </c>
      <c r="C77" s="113">
        <v>36900</v>
      </c>
      <c r="D77" s="114">
        <v>0</v>
      </c>
      <c r="E77" s="114" t="e">
        <f>C77-#REF!</f>
        <v>#REF!</v>
      </c>
      <c r="F77" s="33">
        <v>88000</v>
      </c>
      <c r="G77" s="270">
        <v>68625</v>
      </c>
      <c r="H77" s="271"/>
      <c r="I77" s="271">
        <f t="shared" si="33"/>
        <v>37375</v>
      </c>
      <c r="J77" s="177">
        <v>31250</v>
      </c>
      <c r="K77" s="271">
        <v>0</v>
      </c>
      <c r="L77" s="26">
        <v>0</v>
      </c>
      <c r="M77" s="26">
        <v>0</v>
      </c>
      <c r="N77" s="150">
        <f t="shared" si="22"/>
        <v>0</v>
      </c>
      <c r="O77" s="221"/>
      <c r="P77" s="219"/>
      <c r="T77" s="34">
        <f t="shared" si="25"/>
        <v>68625</v>
      </c>
      <c r="U77" s="206"/>
      <c r="W77" s="4">
        <v>20140</v>
      </c>
    </row>
    <row r="78" spans="1:23" ht="21.75" customHeight="1" thickBot="1">
      <c r="A78" s="111">
        <v>3234</v>
      </c>
      <c r="B78" s="112" t="s">
        <v>33</v>
      </c>
      <c r="C78" s="113">
        <v>278526</v>
      </c>
      <c r="D78" s="114">
        <v>0</v>
      </c>
      <c r="E78" s="114" t="e">
        <f>C78-#REF!</f>
        <v>#REF!</v>
      </c>
      <c r="F78" s="33">
        <v>179455</v>
      </c>
      <c r="G78" s="270">
        <v>296250</v>
      </c>
      <c r="H78" s="271"/>
      <c r="I78" s="271">
        <f t="shared" si="33"/>
        <v>131100</v>
      </c>
      <c r="J78" s="177">
        <v>165150</v>
      </c>
      <c r="K78" s="271"/>
      <c r="L78" s="26">
        <v>0</v>
      </c>
      <c r="M78" s="26">
        <v>0</v>
      </c>
      <c r="N78" s="150">
        <f t="shared" si="22"/>
        <v>0</v>
      </c>
      <c r="O78" s="218"/>
      <c r="P78" s="219"/>
      <c r="T78" s="34">
        <f t="shared" si="25"/>
        <v>296250</v>
      </c>
      <c r="U78" s="206"/>
      <c r="W78" s="4">
        <v>131100</v>
      </c>
    </row>
    <row r="79" spans="1:23" ht="14.25" thickBot="1">
      <c r="A79" s="111">
        <v>3235</v>
      </c>
      <c r="B79" s="112" t="s">
        <v>53</v>
      </c>
      <c r="C79" s="113">
        <v>10168</v>
      </c>
      <c r="D79" s="114" t="e">
        <f>#REF!-C79</f>
        <v>#REF!</v>
      </c>
      <c r="E79" s="114">
        <v>0</v>
      </c>
      <c r="F79" s="33">
        <v>18450</v>
      </c>
      <c r="G79" s="270">
        <v>14500</v>
      </c>
      <c r="H79" s="271"/>
      <c r="I79" s="271">
        <f t="shared" si="33"/>
        <v>8500</v>
      </c>
      <c r="J79" s="177">
        <v>6000</v>
      </c>
      <c r="K79" s="271">
        <v>0</v>
      </c>
      <c r="L79" s="26">
        <v>0</v>
      </c>
      <c r="M79" s="26">
        <v>0</v>
      </c>
      <c r="N79" s="150">
        <f t="shared" si="22"/>
        <v>0</v>
      </c>
      <c r="O79" s="218"/>
      <c r="P79" s="219"/>
      <c r="T79" s="34">
        <f t="shared" si="25"/>
        <v>14500</v>
      </c>
      <c r="U79" s="206"/>
      <c r="W79" s="4">
        <v>8500</v>
      </c>
    </row>
    <row r="80" spans="1:23" ht="14.25" thickBot="1">
      <c r="A80" s="111">
        <v>3236</v>
      </c>
      <c r="B80" s="112" t="s">
        <v>34</v>
      </c>
      <c r="C80" s="113">
        <v>70000</v>
      </c>
      <c r="D80" s="114">
        <v>0</v>
      </c>
      <c r="E80" s="114" t="e">
        <f>C80-#REF!</f>
        <v>#REF!</v>
      </c>
      <c r="F80" s="33">
        <v>82959</v>
      </c>
      <c r="G80" s="270">
        <v>502200</v>
      </c>
      <c r="H80" s="271"/>
      <c r="I80" s="271">
        <f t="shared" si="33"/>
        <v>416200</v>
      </c>
      <c r="J80" s="177">
        <v>86000</v>
      </c>
      <c r="K80" s="271">
        <v>0</v>
      </c>
      <c r="L80" s="26">
        <v>0</v>
      </c>
      <c r="M80" s="26">
        <v>0</v>
      </c>
      <c r="N80" s="150">
        <f t="shared" si="22"/>
        <v>0</v>
      </c>
      <c r="O80" s="218"/>
      <c r="P80" s="219"/>
      <c r="T80" s="34">
        <f t="shared" si="25"/>
        <v>502200</v>
      </c>
      <c r="U80" s="206"/>
      <c r="W80" s="4">
        <v>193000</v>
      </c>
    </row>
    <row r="81" spans="1:23" ht="14.25" thickBot="1">
      <c r="A81" s="111">
        <v>3237</v>
      </c>
      <c r="B81" s="112" t="s">
        <v>35</v>
      </c>
      <c r="C81" s="113">
        <v>222070</v>
      </c>
      <c r="D81" s="114" t="e">
        <f>#REF!-C81</f>
        <v>#REF!</v>
      </c>
      <c r="E81" s="114">
        <v>0</v>
      </c>
      <c r="F81" s="33">
        <v>171096</v>
      </c>
      <c r="G81" s="270">
        <v>173009</v>
      </c>
      <c r="H81" s="271">
        <v>0</v>
      </c>
      <c r="I81" s="271">
        <f t="shared" si="33"/>
        <v>76759</v>
      </c>
      <c r="J81" s="177">
        <v>96250</v>
      </c>
      <c r="K81" s="271">
        <v>0</v>
      </c>
      <c r="L81" s="26">
        <v>0</v>
      </c>
      <c r="M81" s="26">
        <v>0</v>
      </c>
      <c r="N81" s="150">
        <f t="shared" si="22"/>
        <v>0</v>
      </c>
      <c r="O81" s="218"/>
      <c r="P81" s="219"/>
      <c r="T81" s="34">
        <f t="shared" si="25"/>
        <v>173009</v>
      </c>
      <c r="U81" s="206"/>
      <c r="W81" s="4">
        <v>81509</v>
      </c>
    </row>
    <row r="82" spans="1:23" s="303" customFormat="1" ht="21.75" customHeight="1" thickBot="1" thickTop="1">
      <c r="A82" s="296">
        <v>3238</v>
      </c>
      <c r="B82" s="297" t="s">
        <v>120</v>
      </c>
      <c r="C82" s="298">
        <v>7000</v>
      </c>
      <c r="D82" s="299" t="e">
        <f>#REF!-C82</f>
        <v>#REF!</v>
      </c>
      <c r="E82" s="299">
        <v>0</v>
      </c>
      <c r="F82" s="270">
        <v>46163</v>
      </c>
      <c r="G82" s="270">
        <v>162513</v>
      </c>
      <c r="H82" s="293">
        <v>58750</v>
      </c>
      <c r="I82" s="271">
        <f t="shared" si="33"/>
        <v>32914</v>
      </c>
      <c r="J82" s="177">
        <v>70849</v>
      </c>
      <c r="K82" s="271">
        <v>0</v>
      </c>
      <c r="L82" s="268">
        <v>0</v>
      </c>
      <c r="M82" s="268">
        <v>0</v>
      </c>
      <c r="N82" s="150">
        <f t="shared" si="22"/>
        <v>0</v>
      </c>
      <c r="O82" s="301"/>
      <c r="P82" s="302"/>
      <c r="T82" s="283">
        <f t="shared" si="25"/>
        <v>162513</v>
      </c>
      <c r="U82" s="304"/>
      <c r="W82" s="303">
        <v>44008</v>
      </c>
    </row>
    <row r="83" spans="1:23" ht="24.75" customHeight="1" thickBot="1">
      <c r="A83" s="119">
        <v>3239</v>
      </c>
      <c r="B83" s="50" t="s">
        <v>98</v>
      </c>
      <c r="C83" s="113">
        <v>175086</v>
      </c>
      <c r="D83" s="114" t="e">
        <f>#REF!-C83</f>
        <v>#REF!</v>
      </c>
      <c r="E83" s="114">
        <v>0</v>
      </c>
      <c r="F83" s="121">
        <v>172793</v>
      </c>
      <c r="G83" s="279">
        <v>331539</v>
      </c>
      <c r="H83" s="278"/>
      <c r="I83" s="271">
        <f t="shared" si="33"/>
        <v>32500</v>
      </c>
      <c r="J83" s="176">
        <v>299039</v>
      </c>
      <c r="K83" s="271"/>
      <c r="L83" s="26">
        <v>0</v>
      </c>
      <c r="M83" s="26">
        <v>0</v>
      </c>
      <c r="N83" s="150">
        <f t="shared" si="22"/>
        <v>0</v>
      </c>
      <c r="O83" s="218"/>
      <c r="P83" s="219"/>
      <c r="T83" s="34">
        <f t="shared" si="25"/>
        <v>331539</v>
      </c>
      <c r="U83" s="206"/>
      <c r="W83" s="4">
        <v>137400</v>
      </c>
    </row>
    <row r="84" spans="1:21" ht="21" thickBot="1">
      <c r="A84" s="38">
        <v>324</v>
      </c>
      <c r="B84" s="69" t="s">
        <v>82</v>
      </c>
      <c r="C84" s="16"/>
      <c r="D84" s="40"/>
      <c r="E84" s="40"/>
      <c r="F84" s="122"/>
      <c r="G84" s="269">
        <f aca="true" t="shared" si="34" ref="G84:M84">G85</f>
        <v>0</v>
      </c>
      <c r="H84" s="269">
        <f t="shared" si="34"/>
        <v>0</v>
      </c>
      <c r="I84" s="269">
        <f t="shared" si="34"/>
        <v>0</v>
      </c>
      <c r="J84" s="173">
        <f t="shared" si="34"/>
        <v>0</v>
      </c>
      <c r="K84" s="269">
        <f t="shared" si="34"/>
        <v>0</v>
      </c>
      <c r="L84" s="27">
        <f t="shared" si="34"/>
        <v>0</v>
      </c>
      <c r="M84" s="27">
        <f t="shared" si="34"/>
        <v>0</v>
      </c>
      <c r="N84" s="150">
        <f t="shared" si="22"/>
        <v>0</v>
      </c>
      <c r="O84" s="218"/>
      <c r="P84" s="219"/>
      <c r="T84" s="34">
        <f t="shared" si="25"/>
        <v>0</v>
      </c>
      <c r="U84" s="206">
        <f>G84/G127*100</f>
        <v>0</v>
      </c>
    </row>
    <row r="85" spans="1:21" ht="14.25" thickBot="1">
      <c r="A85" s="119">
        <v>3241</v>
      </c>
      <c r="B85" s="50" t="s">
        <v>83</v>
      </c>
      <c r="C85" s="113"/>
      <c r="D85" s="114"/>
      <c r="E85" s="114"/>
      <c r="F85" s="121"/>
      <c r="G85" s="266">
        <v>0</v>
      </c>
      <c r="H85" s="266"/>
      <c r="I85" s="271">
        <f t="shared" si="33"/>
        <v>0</v>
      </c>
      <c r="J85" s="175">
        <v>0</v>
      </c>
      <c r="K85" s="266">
        <v>0</v>
      </c>
      <c r="L85" s="33">
        <v>0</v>
      </c>
      <c r="M85" s="33">
        <v>0</v>
      </c>
      <c r="N85" s="150">
        <f t="shared" si="22"/>
        <v>0</v>
      </c>
      <c r="O85" s="218"/>
      <c r="P85" s="219"/>
      <c r="T85" s="34">
        <f t="shared" si="25"/>
        <v>0</v>
      </c>
      <c r="U85" s="206"/>
    </row>
    <row r="86" spans="1:21" s="43" customFormat="1" ht="24" thickBot="1">
      <c r="A86" s="110">
        <v>329</v>
      </c>
      <c r="B86" s="58" t="s">
        <v>68</v>
      </c>
      <c r="C86" s="16">
        <f aca="true" t="shared" si="35" ref="C86:M86">SUM(C87:C92)</f>
        <v>260413</v>
      </c>
      <c r="D86" s="40">
        <f t="shared" si="35"/>
        <v>41000</v>
      </c>
      <c r="E86" s="40" t="e">
        <f t="shared" si="35"/>
        <v>#REF!</v>
      </c>
      <c r="F86" s="17">
        <f>SUM(F87:F92)</f>
        <v>261078</v>
      </c>
      <c r="G86" s="263">
        <f>SUM(G87:G92)</f>
        <v>254787</v>
      </c>
      <c r="H86" s="263">
        <f t="shared" si="35"/>
        <v>0</v>
      </c>
      <c r="I86" s="263">
        <f t="shared" si="35"/>
        <v>159062</v>
      </c>
      <c r="J86" s="395">
        <f t="shared" si="35"/>
        <v>95725</v>
      </c>
      <c r="K86" s="263">
        <f>SUM(K87:K92)</f>
        <v>0</v>
      </c>
      <c r="L86" s="25">
        <f t="shared" si="35"/>
        <v>0</v>
      </c>
      <c r="M86" s="25">
        <f t="shared" si="35"/>
        <v>0</v>
      </c>
      <c r="N86" s="150">
        <f t="shared" si="22"/>
        <v>0</v>
      </c>
      <c r="O86" s="351">
        <v>270914</v>
      </c>
      <c r="P86" s="222">
        <v>250914</v>
      </c>
      <c r="T86" s="34">
        <f t="shared" si="25"/>
        <v>254787</v>
      </c>
      <c r="U86" s="206">
        <f>G86/G127*100</f>
        <v>1.2907359287534153</v>
      </c>
    </row>
    <row r="87" spans="1:23" ht="14.25" thickBot="1">
      <c r="A87" s="111">
        <v>3291</v>
      </c>
      <c r="B87" s="112" t="s">
        <v>36</v>
      </c>
      <c r="C87" s="113">
        <v>87263</v>
      </c>
      <c r="D87" s="114">
        <v>0</v>
      </c>
      <c r="E87" s="114" t="e">
        <f>C87-#REF!</f>
        <v>#REF!</v>
      </c>
      <c r="F87" s="33">
        <v>86251</v>
      </c>
      <c r="G87" s="270">
        <v>72440</v>
      </c>
      <c r="H87" s="266">
        <v>0</v>
      </c>
      <c r="I87" s="265">
        <f aca="true" t="shared" si="36" ref="I87:I92">G87-H87-J87-K87-L87-M87</f>
        <v>72440</v>
      </c>
      <c r="J87" s="175">
        <v>0</v>
      </c>
      <c r="K87" s="266"/>
      <c r="L87" s="29">
        <v>0</v>
      </c>
      <c r="M87" s="29">
        <v>0</v>
      </c>
      <c r="N87" s="150">
        <f t="shared" si="22"/>
        <v>0</v>
      </c>
      <c r="O87" s="218"/>
      <c r="P87" s="219"/>
      <c r="T87" s="34">
        <f t="shared" si="25"/>
        <v>72440</v>
      </c>
      <c r="U87" s="206"/>
      <c r="W87" s="4">
        <v>72440</v>
      </c>
    </row>
    <row r="88" spans="1:23" ht="14.25" thickBot="1">
      <c r="A88" s="111">
        <v>3292</v>
      </c>
      <c r="B88" s="112" t="s">
        <v>37</v>
      </c>
      <c r="C88" s="113">
        <v>91017</v>
      </c>
      <c r="D88" s="114">
        <v>0</v>
      </c>
      <c r="E88" s="114" t="e">
        <f>C88-#REF!</f>
        <v>#REF!</v>
      </c>
      <c r="F88" s="33">
        <v>112267</v>
      </c>
      <c r="G88" s="270">
        <v>71500</v>
      </c>
      <c r="H88" s="266">
        <v>0</v>
      </c>
      <c r="I88" s="265">
        <f t="shared" si="36"/>
        <v>22500</v>
      </c>
      <c r="J88" s="175">
        <v>49000</v>
      </c>
      <c r="K88" s="266"/>
      <c r="L88" s="29">
        <v>0</v>
      </c>
      <c r="M88" s="29">
        <v>0</v>
      </c>
      <c r="N88" s="150">
        <f t="shared" si="22"/>
        <v>0</v>
      </c>
      <c r="O88" s="223"/>
      <c r="P88" s="219"/>
      <c r="T88" s="34">
        <f t="shared" si="25"/>
        <v>71500</v>
      </c>
      <c r="U88" s="206"/>
      <c r="W88" s="4">
        <v>33000</v>
      </c>
    </row>
    <row r="89" spans="1:23" ht="14.25" thickBot="1">
      <c r="A89" s="111">
        <v>3293</v>
      </c>
      <c r="B89" s="112" t="s">
        <v>38</v>
      </c>
      <c r="C89" s="113">
        <v>9133</v>
      </c>
      <c r="D89" s="114">
        <v>0</v>
      </c>
      <c r="E89" s="114" t="e">
        <f>C89-#REF!</f>
        <v>#REF!</v>
      </c>
      <c r="F89" s="33">
        <v>11560</v>
      </c>
      <c r="G89" s="270">
        <v>19897</v>
      </c>
      <c r="H89" s="280">
        <v>0</v>
      </c>
      <c r="I89" s="265">
        <f t="shared" si="36"/>
        <v>19897</v>
      </c>
      <c r="J89" s="175">
        <v>0</v>
      </c>
      <c r="K89" s="266"/>
      <c r="L89" s="29">
        <v>0</v>
      </c>
      <c r="M89" s="29">
        <v>0</v>
      </c>
      <c r="N89" s="150">
        <f t="shared" si="22"/>
        <v>0</v>
      </c>
      <c r="O89" s="223"/>
      <c r="P89" s="219"/>
      <c r="T89" s="34">
        <f t="shared" si="25"/>
        <v>19897</v>
      </c>
      <c r="U89" s="206"/>
      <c r="W89" s="4">
        <v>23262</v>
      </c>
    </row>
    <row r="90" spans="1:23" ht="14.25" thickBot="1">
      <c r="A90" s="111">
        <v>3294</v>
      </c>
      <c r="B90" s="112" t="s">
        <v>39</v>
      </c>
      <c r="C90" s="113">
        <v>12000</v>
      </c>
      <c r="D90" s="114">
        <v>0</v>
      </c>
      <c r="E90" s="114" t="e">
        <f>C90-#REF!</f>
        <v>#REF!</v>
      </c>
      <c r="F90" s="33">
        <v>12000</v>
      </c>
      <c r="G90" s="270">
        <v>12000</v>
      </c>
      <c r="H90" s="280">
        <v>0</v>
      </c>
      <c r="I90" s="265">
        <f t="shared" si="36"/>
        <v>12000</v>
      </c>
      <c r="J90" s="175">
        <v>0</v>
      </c>
      <c r="K90" s="266"/>
      <c r="L90" s="29">
        <v>0</v>
      </c>
      <c r="M90" s="29">
        <v>0</v>
      </c>
      <c r="N90" s="150">
        <f t="shared" si="22"/>
        <v>0</v>
      </c>
      <c r="O90" s="223"/>
      <c r="P90" s="219"/>
      <c r="T90" s="34">
        <f t="shared" si="25"/>
        <v>12000</v>
      </c>
      <c r="U90" s="206"/>
      <c r="W90" s="4">
        <v>12000</v>
      </c>
    </row>
    <row r="91" spans="1:23" ht="14.25" thickBot="1">
      <c r="A91" s="111">
        <v>3295</v>
      </c>
      <c r="B91" s="112" t="s">
        <v>61</v>
      </c>
      <c r="C91" s="113">
        <v>0</v>
      </c>
      <c r="D91" s="114">
        <v>41000</v>
      </c>
      <c r="E91" s="114">
        <v>0</v>
      </c>
      <c r="F91" s="33">
        <v>28000</v>
      </c>
      <c r="G91" s="270">
        <v>55000</v>
      </c>
      <c r="H91" s="280">
        <v>0</v>
      </c>
      <c r="I91" s="265">
        <f t="shared" si="36"/>
        <v>23000</v>
      </c>
      <c r="J91" s="175">
        <v>32000</v>
      </c>
      <c r="K91" s="266"/>
      <c r="L91" s="29">
        <v>0</v>
      </c>
      <c r="M91" s="29">
        <v>0</v>
      </c>
      <c r="N91" s="150">
        <f t="shared" si="22"/>
        <v>0</v>
      </c>
      <c r="O91" s="223"/>
      <c r="P91" s="219"/>
      <c r="T91" s="34">
        <f t="shared" si="25"/>
        <v>55000</v>
      </c>
      <c r="U91" s="206"/>
      <c r="W91" s="4">
        <v>19587</v>
      </c>
    </row>
    <row r="92" spans="1:23" s="170" customFormat="1" ht="21" thickBot="1">
      <c r="A92" s="111">
        <v>3299</v>
      </c>
      <c r="B92" s="112" t="s">
        <v>77</v>
      </c>
      <c r="C92" s="113">
        <v>61000</v>
      </c>
      <c r="D92" s="114">
        <v>0</v>
      </c>
      <c r="E92" s="114">
        <v>40000</v>
      </c>
      <c r="F92" s="33">
        <v>11000</v>
      </c>
      <c r="G92" s="270">
        <v>23950</v>
      </c>
      <c r="H92" s="280">
        <v>0</v>
      </c>
      <c r="I92" s="266">
        <f t="shared" si="36"/>
        <v>9225</v>
      </c>
      <c r="J92" s="175">
        <v>14725</v>
      </c>
      <c r="K92" s="266">
        <v>0</v>
      </c>
      <c r="L92" s="29">
        <v>0</v>
      </c>
      <c r="M92" s="29">
        <v>0</v>
      </c>
      <c r="N92" s="150">
        <f t="shared" si="22"/>
        <v>0</v>
      </c>
      <c r="O92" s="224"/>
      <c r="P92" s="225"/>
      <c r="T92" s="171">
        <f t="shared" si="25"/>
        <v>23950</v>
      </c>
      <c r="U92" s="209"/>
      <c r="W92" s="170">
        <v>11950</v>
      </c>
    </row>
    <row r="93" spans="1:21" ht="24" thickBot="1">
      <c r="A93" s="110">
        <v>34</v>
      </c>
      <c r="B93" s="58" t="s">
        <v>69</v>
      </c>
      <c r="C93" s="16">
        <f>SUM(C95:C103)</f>
        <v>13200</v>
      </c>
      <c r="D93" s="40">
        <f>SUM(D95:D103)</f>
        <v>0</v>
      </c>
      <c r="E93" s="40">
        <f>SUM(E95:E103)</f>
        <v>0</v>
      </c>
      <c r="F93" s="17">
        <f>SUM(F95:F103)</f>
        <v>6850</v>
      </c>
      <c r="G93" s="263">
        <f aca="true" t="shared" si="37" ref="G93:M93">G94</f>
        <v>13700</v>
      </c>
      <c r="H93" s="263">
        <f t="shared" si="37"/>
        <v>0</v>
      </c>
      <c r="I93" s="263">
        <f t="shared" si="37"/>
        <v>13650</v>
      </c>
      <c r="J93" s="395">
        <f t="shared" si="37"/>
        <v>50</v>
      </c>
      <c r="K93" s="263">
        <f t="shared" si="37"/>
        <v>0</v>
      </c>
      <c r="L93" s="25">
        <f t="shared" si="37"/>
        <v>0</v>
      </c>
      <c r="M93" s="25">
        <f t="shared" si="37"/>
        <v>0</v>
      </c>
      <c r="N93" s="150">
        <f t="shared" si="22"/>
        <v>0</v>
      </c>
      <c r="O93" s="223">
        <v>13700</v>
      </c>
      <c r="P93" s="219">
        <v>13700</v>
      </c>
      <c r="T93" s="34">
        <f t="shared" si="25"/>
        <v>13700</v>
      </c>
      <c r="U93" s="206">
        <f>G93/G127*100</f>
        <v>0.06940339273166131</v>
      </c>
    </row>
    <row r="94" spans="1:21" ht="14.25" thickBot="1">
      <c r="A94" s="110">
        <v>343</v>
      </c>
      <c r="B94" s="58" t="s">
        <v>109</v>
      </c>
      <c r="C94" s="16"/>
      <c r="D94" s="40"/>
      <c r="E94" s="40"/>
      <c r="F94" s="17"/>
      <c r="G94" s="263">
        <f aca="true" t="shared" si="38" ref="G94:M94">G95+G96</f>
        <v>13700</v>
      </c>
      <c r="H94" s="263">
        <f t="shared" si="38"/>
        <v>0</v>
      </c>
      <c r="I94" s="263">
        <f t="shared" si="38"/>
        <v>13650</v>
      </c>
      <c r="J94" s="395">
        <f t="shared" si="38"/>
        <v>50</v>
      </c>
      <c r="K94" s="263">
        <f t="shared" si="38"/>
        <v>0</v>
      </c>
      <c r="L94" s="25">
        <f t="shared" si="38"/>
        <v>0</v>
      </c>
      <c r="M94" s="25">
        <f t="shared" si="38"/>
        <v>0</v>
      </c>
      <c r="N94" s="150">
        <f t="shared" si="22"/>
        <v>0</v>
      </c>
      <c r="O94" s="218"/>
      <c r="P94" s="219"/>
      <c r="T94" s="34">
        <f t="shared" si="25"/>
        <v>13700</v>
      </c>
      <c r="U94" s="206">
        <f>G94/G127*100</f>
        <v>0.06940339273166131</v>
      </c>
    </row>
    <row r="95" spans="1:23" ht="18.75" customHeight="1" thickBot="1">
      <c r="A95" s="111">
        <v>3431</v>
      </c>
      <c r="B95" s="112" t="s">
        <v>40</v>
      </c>
      <c r="C95" s="113">
        <v>8000</v>
      </c>
      <c r="D95" s="114">
        <v>0</v>
      </c>
      <c r="E95" s="114">
        <v>0</v>
      </c>
      <c r="F95" s="33">
        <v>6800</v>
      </c>
      <c r="G95" s="273">
        <v>13400</v>
      </c>
      <c r="H95" s="280">
        <v>0</v>
      </c>
      <c r="I95" s="265">
        <f>G95-H95-J95-K95-L95-M95</f>
        <v>13400</v>
      </c>
      <c r="J95" s="175">
        <v>0</v>
      </c>
      <c r="K95" s="266"/>
      <c r="L95" s="29">
        <v>0</v>
      </c>
      <c r="M95" s="29">
        <v>0</v>
      </c>
      <c r="N95" s="150">
        <f t="shared" si="22"/>
        <v>0</v>
      </c>
      <c r="O95" s="218"/>
      <c r="P95" s="219"/>
      <c r="T95" s="34">
        <f t="shared" si="25"/>
        <v>13400</v>
      </c>
      <c r="U95" s="206"/>
      <c r="W95" s="4">
        <v>13400</v>
      </c>
    </row>
    <row r="96" spans="1:23" ht="14.25" thickBot="1">
      <c r="A96" s="111">
        <v>3433</v>
      </c>
      <c r="B96" s="112" t="s">
        <v>41</v>
      </c>
      <c r="C96" s="113">
        <v>200</v>
      </c>
      <c r="D96" s="114">
        <v>0</v>
      </c>
      <c r="E96" s="114">
        <v>0</v>
      </c>
      <c r="F96" s="33">
        <v>50</v>
      </c>
      <c r="G96" s="273">
        <v>300</v>
      </c>
      <c r="H96" s="280">
        <v>0</v>
      </c>
      <c r="I96" s="265">
        <f>G96-H96-J96-K96-L96-M96</f>
        <v>250</v>
      </c>
      <c r="J96" s="175">
        <v>50</v>
      </c>
      <c r="K96" s="266"/>
      <c r="L96" s="29">
        <v>0</v>
      </c>
      <c r="M96" s="29">
        <v>0</v>
      </c>
      <c r="N96" s="150">
        <f t="shared" si="22"/>
        <v>0</v>
      </c>
      <c r="O96" s="218"/>
      <c r="P96" s="219"/>
      <c r="T96" s="34">
        <f t="shared" si="25"/>
        <v>300</v>
      </c>
      <c r="U96" s="206"/>
      <c r="W96" s="4">
        <v>250</v>
      </c>
    </row>
    <row r="97" spans="1:21" s="84" customFormat="1" ht="14.25" thickBot="1">
      <c r="A97" s="110">
        <v>38</v>
      </c>
      <c r="B97" s="123" t="s">
        <v>80</v>
      </c>
      <c r="C97" s="16"/>
      <c r="D97" s="40"/>
      <c r="E97" s="40"/>
      <c r="F97" s="27"/>
      <c r="G97" s="269">
        <f aca="true" t="shared" si="39" ref="G97:M97">G98+G100+G102</f>
        <v>450000</v>
      </c>
      <c r="H97" s="269">
        <f t="shared" si="39"/>
        <v>0</v>
      </c>
      <c r="I97" s="269">
        <f t="shared" si="39"/>
        <v>0</v>
      </c>
      <c r="J97" s="173">
        <f t="shared" si="39"/>
        <v>450000</v>
      </c>
      <c r="K97" s="269">
        <f t="shared" si="39"/>
        <v>0</v>
      </c>
      <c r="L97" s="27">
        <f t="shared" si="39"/>
        <v>0</v>
      </c>
      <c r="M97" s="27">
        <f t="shared" si="39"/>
        <v>0</v>
      </c>
      <c r="N97" s="150">
        <f t="shared" si="22"/>
        <v>0</v>
      </c>
      <c r="O97" s="218">
        <v>21000</v>
      </c>
      <c r="P97" s="223">
        <v>21000</v>
      </c>
      <c r="T97" s="34">
        <f t="shared" si="25"/>
        <v>450000</v>
      </c>
      <c r="U97" s="206">
        <f>G97/G127*100</f>
        <v>2.2796734838866852</v>
      </c>
    </row>
    <row r="98" spans="1:21" s="84" customFormat="1" ht="14.25" thickBot="1">
      <c r="A98" s="124">
        <v>381</v>
      </c>
      <c r="B98" s="125" t="s">
        <v>88</v>
      </c>
      <c r="C98" s="16"/>
      <c r="D98" s="40"/>
      <c r="E98" s="40"/>
      <c r="F98" s="27"/>
      <c r="G98" s="269">
        <f aca="true" t="shared" si="40" ref="G98:M98">G99</f>
        <v>0</v>
      </c>
      <c r="H98" s="269">
        <f t="shared" si="40"/>
        <v>0</v>
      </c>
      <c r="I98" s="269">
        <f t="shared" si="40"/>
        <v>0</v>
      </c>
      <c r="J98" s="173">
        <f t="shared" si="40"/>
        <v>0</v>
      </c>
      <c r="K98" s="269">
        <f t="shared" si="40"/>
        <v>0</v>
      </c>
      <c r="L98" s="27">
        <f t="shared" si="40"/>
        <v>0</v>
      </c>
      <c r="M98" s="27">
        <f t="shared" si="40"/>
        <v>0</v>
      </c>
      <c r="N98" s="150">
        <f t="shared" si="22"/>
        <v>0</v>
      </c>
      <c r="O98" s="218"/>
      <c r="P98" s="223"/>
      <c r="T98" s="34">
        <f t="shared" si="25"/>
        <v>0</v>
      </c>
      <c r="U98" s="206">
        <f>G98/G127*100</f>
        <v>0</v>
      </c>
    </row>
    <row r="99" spans="1:21" s="84" customFormat="1" ht="14.25" thickBot="1">
      <c r="A99" s="126">
        <v>3812</v>
      </c>
      <c r="B99" s="127" t="s">
        <v>89</v>
      </c>
      <c r="C99" s="16"/>
      <c r="D99" s="40"/>
      <c r="E99" s="40"/>
      <c r="F99" s="27"/>
      <c r="G99" s="279">
        <v>0</v>
      </c>
      <c r="H99" s="269"/>
      <c r="I99" s="265">
        <f>G99-H99-J99-K99-L99-M99</f>
        <v>0</v>
      </c>
      <c r="J99" s="173"/>
      <c r="K99" s="265">
        <v>0</v>
      </c>
      <c r="L99" s="27">
        <v>0</v>
      </c>
      <c r="M99" s="27">
        <v>0</v>
      </c>
      <c r="N99" s="150">
        <f t="shared" si="22"/>
        <v>0</v>
      </c>
      <c r="O99" s="218"/>
      <c r="P99" s="223"/>
      <c r="T99" s="34">
        <f t="shared" si="25"/>
        <v>0</v>
      </c>
      <c r="U99" s="210"/>
    </row>
    <row r="100" spans="1:21" s="84" customFormat="1" ht="14.25" thickBot="1">
      <c r="A100" s="124">
        <v>382</v>
      </c>
      <c r="B100" s="125" t="s">
        <v>90</v>
      </c>
      <c r="C100" s="16"/>
      <c r="D100" s="40"/>
      <c r="E100" s="40"/>
      <c r="F100" s="27"/>
      <c r="G100" s="269">
        <f aca="true" t="shared" si="41" ref="G100:M100">G101</f>
        <v>0</v>
      </c>
      <c r="H100" s="269">
        <f t="shared" si="41"/>
        <v>0</v>
      </c>
      <c r="I100" s="269">
        <f t="shared" si="41"/>
        <v>0</v>
      </c>
      <c r="J100" s="173">
        <f t="shared" si="41"/>
        <v>0</v>
      </c>
      <c r="K100" s="269">
        <f t="shared" si="41"/>
        <v>0</v>
      </c>
      <c r="L100" s="27">
        <f t="shared" si="41"/>
        <v>0</v>
      </c>
      <c r="M100" s="27">
        <f t="shared" si="41"/>
        <v>0</v>
      </c>
      <c r="N100" s="150">
        <f t="shared" si="22"/>
        <v>0</v>
      </c>
      <c r="O100" s="218"/>
      <c r="P100" s="223"/>
      <c r="T100" s="34">
        <f t="shared" si="25"/>
        <v>0</v>
      </c>
      <c r="U100" s="210"/>
    </row>
    <row r="101" spans="1:21" s="84" customFormat="1" ht="13.5" customHeight="1" thickBot="1">
      <c r="A101" s="126">
        <v>3821</v>
      </c>
      <c r="B101" s="127" t="s">
        <v>97</v>
      </c>
      <c r="C101" s="16"/>
      <c r="D101" s="40"/>
      <c r="E101" s="40"/>
      <c r="F101" s="27"/>
      <c r="G101" s="269">
        <v>0</v>
      </c>
      <c r="H101" s="269"/>
      <c r="I101" s="265">
        <f>G101-H101-J101-K101-L101-M101</f>
        <v>0</v>
      </c>
      <c r="J101" s="173"/>
      <c r="K101" s="266">
        <v>0</v>
      </c>
      <c r="L101" s="27">
        <v>0</v>
      </c>
      <c r="M101" s="27">
        <v>0</v>
      </c>
      <c r="N101" s="150">
        <f t="shared" si="22"/>
        <v>0</v>
      </c>
      <c r="O101" s="218"/>
      <c r="P101" s="223"/>
      <c r="T101" s="34">
        <f t="shared" si="25"/>
        <v>0</v>
      </c>
      <c r="U101" s="210"/>
    </row>
    <row r="102" spans="1:21" s="84" customFormat="1" ht="14.25" thickBot="1">
      <c r="A102" s="110">
        <v>383</v>
      </c>
      <c r="B102" s="123" t="s">
        <v>81</v>
      </c>
      <c r="C102" s="16">
        <v>0</v>
      </c>
      <c r="D102" s="40">
        <v>0</v>
      </c>
      <c r="E102" s="40">
        <v>0</v>
      </c>
      <c r="F102" s="6">
        <v>0</v>
      </c>
      <c r="G102" s="264">
        <f>G103</f>
        <v>450000</v>
      </c>
      <c r="H102" s="264">
        <f aca="true" t="shared" si="42" ref="H102:M102">H103</f>
        <v>0</v>
      </c>
      <c r="I102" s="264">
        <f t="shared" si="42"/>
        <v>0</v>
      </c>
      <c r="J102" s="174">
        <f t="shared" si="42"/>
        <v>450000</v>
      </c>
      <c r="K102" s="264">
        <f>K103</f>
        <v>0</v>
      </c>
      <c r="L102" s="6">
        <f t="shared" si="42"/>
        <v>0</v>
      </c>
      <c r="M102" s="6">
        <f t="shared" si="42"/>
        <v>0</v>
      </c>
      <c r="N102" s="150">
        <f t="shared" si="22"/>
        <v>0</v>
      </c>
      <c r="O102" s="218"/>
      <c r="P102" s="223"/>
      <c r="T102" s="34">
        <f t="shared" si="25"/>
        <v>450000</v>
      </c>
      <c r="U102" s="206">
        <f>G102/G127*100</f>
        <v>2.2796734838866852</v>
      </c>
    </row>
    <row r="103" spans="1:21" ht="14.25" thickBot="1">
      <c r="A103" s="111">
        <v>3831</v>
      </c>
      <c r="B103" s="112" t="s">
        <v>56</v>
      </c>
      <c r="C103" s="113">
        <v>5000</v>
      </c>
      <c r="D103" s="114">
        <v>0</v>
      </c>
      <c r="E103" s="114">
        <v>0</v>
      </c>
      <c r="F103" s="7">
        <v>0</v>
      </c>
      <c r="G103" s="266">
        <v>450000</v>
      </c>
      <c r="H103" s="280">
        <v>0</v>
      </c>
      <c r="I103" s="280">
        <v>0</v>
      </c>
      <c r="J103" s="175">
        <v>450000</v>
      </c>
      <c r="K103" s="266"/>
      <c r="L103" s="29">
        <v>0</v>
      </c>
      <c r="M103" s="29">
        <v>0</v>
      </c>
      <c r="N103" s="150">
        <f t="shared" si="22"/>
        <v>0</v>
      </c>
      <c r="O103" s="218"/>
      <c r="P103" s="219"/>
      <c r="T103" s="34">
        <f t="shared" si="25"/>
        <v>450000</v>
      </c>
      <c r="U103" s="206"/>
    </row>
    <row r="104" spans="1:21" ht="24" thickBot="1">
      <c r="A104" s="110">
        <v>4</v>
      </c>
      <c r="B104" s="58" t="s">
        <v>8</v>
      </c>
      <c r="C104" s="16">
        <f>SUM(C107:C126)</f>
        <v>6374559</v>
      </c>
      <c r="D104" s="40" t="e">
        <f>SUM(D107:D126)</f>
        <v>#REF!</v>
      </c>
      <c r="E104" s="40" t="e">
        <f>SUM(E107:E126)</f>
        <v>#REF!</v>
      </c>
      <c r="F104" s="17">
        <f>F105+F109+F124</f>
        <v>9825194</v>
      </c>
      <c r="G104" s="263">
        <f>G105+G109+G124</f>
        <v>1410901</v>
      </c>
      <c r="H104" s="263">
        <f aca="true" t="shared" si="43" ref="H104:M104">H105+H109+H124</f>
        <v>75000</v>
      </c>
      <c r="I104" s="263">
        <f t="shared" si="43"/>
        <v>670313</v>
      </c>
      <c r="J104" s="395">
        <f t="shared" si="43"/>
        <v>497950</v>
      </c>
      <c r="K104" s="263">
        <f t="shared" si="43"/>
        <v>0</v>
      </c>
      <c r="L104" s="25">
        <f t="shared" si="43"/>
        <v>0</v>
      </c>
      <c r="M104" s="25">
        <f t="shared" si="43"/>
        <v>167638</v>
      </c>
      <c r="N104" s="150">
        <f t="shared" si="22"/>
        <v>0</v>
      </c>
      <c r="O104" s="17">
        <f>O105+O109+O124</f>
        <v>448000</v>
      </c>
      <c r="P104" s="17">
        <f>P105+P109+P124</f>
        <v>390362</v>
      </c>
      <c r="T104" s="34">
        <f t="shared" si="25"/>
        <v>1410901</v>
      </c>
      <c r="U104" s="206">
        <f>G104/G127*100</f>
        <v>7.147541329087129</v>
      </c>
    </row>
    <row r="105" spans="1:21" ht="24" thickBot="1">
      <c r="A105" s="110">
        <v>41</v>
      </c>
      <c r="B105" s="58" t="s">
        <v>74</v>
      </c>
      <c r="C105" s="16"/>
      <c r="D105" s="40"/>
      <c r="E105" s="40"/>
      <c r="F105" s="17">
        <f>F107+F108</f>
        <v>42312</v>
      </c>
      <c r="G105" s="263">
        <f>G106</f>
        <v>0</v>
      </c>
      <c r="H105" s="263">
        <f aca="true" t="shared" si="44" ref="H105:M105">H106</f>
        <v>0</v>
      </c>
      <c r="I105" s="263">
        <f t="shared" si="44"/>
        <v>0</v>
      </c>
      <c r="J105" s="395">
        <f t="shared" si="44"/>
        <v>0</v>
      </c>
      <c r="K105" s="263">
        <f t="shared" si="44"/>
        <v>0</v>
      </c>
      <c r="L105" s="25">
        <f t="shared" si="44"/>
        <v>0</v>
      </c>
      <c r="M105" s="25">
        <f t="shared" si="44"/>
        <v>0</v>
      </c>
      <c r="N105" s="150">
        <f t="shared" si="22"/>
        <v>0</v>
      </c>
      <c r="O105" s="218">
        <v>0</v>
      </c>
      <c r="P105" s="219">
        <v>0</v>
      </c>
      <c r="T105" s="34">
        <f t="shared" si="25"/>
        <v>0</v>
      </c>
      <c r="U105" s="206">
        <f>G105/G127*100</f>
        <v>0</v>
      </c>
    </row>
    <row r="106" spans="1:21" ht="14.25" thickBot="1">
      <c r="A106" s="110">
        <v>412</v>
      </c>
      <c r="B106" s="58" t="s">
        <v>129</v>
      </c>
      <c r="C106" s="16"/>
      <c r="D106" s="40"/>
      <c r="E106" s="40"/>
      <c r="F106" s="17"/>
      <c r="G106" s="263">
        <f>G107+G108</f>
        <v>0</v>
      </c>
      <c r="H106" s="263">
        <f aca="true" t="shared" si="45" ref="H106:M106">H107+H108</f>
        <v>0</v>
      </c>
      <c r="I106" s="263">
        <f t="shared" si="45"/>
        <v>0</v>
      </c>
      <c r="J106" s="395">
        <f t="shared" si="45"/>
        <v>0</v>
      </c>
      <c r="K106" s="263">
        <f t="shared" si="45"/>
        <v>0</v>
      </c>
      <c r="L106" s="25">
        <f t="shared" si="45"/>
        <v>0</v>
      </c>
      <c r="M106" s="25">
        <f t="shared" si="45"/>
        <v>0</v>
      </c>
      <c r="N106" s="150">
        <f t="shared" si="22"/>
        <v>0</v>
      </c>
      <c r="O106" s="218"/>
      <c r="P106" s="219"/>
      <c r="T106" s="34">
        <f t="shared" si="25"/>
        <v>0</v>
      </c>
      <c r="U106" s="206">
        <f>G106/G127*100</f>
        <v>0</v>
      </c>
    </row>
    <row r="107" spans="1:21" ht="14.25" thickBot="1">
      <c r="A107" s="111">
        <v>4123</v>
      </c>
      <c r="B107" s="50" t="s">
        <v>51</v>
      </c>
      <c r="C107" s="113">
        <v>7200</v>
      </c>
      <c r="D107" s="114" t="e">
        <f>#REF!-C107</f>
        <v>#REF!</v>
      </c>
      <c r="E107" s="114">
        <v>0</v>
      </c>
      <c r="F107" s="33">
        <v>10312</v>
      </c>
      <c r="G107" s="273">
        <v>0</v>
      </c>
      <c r="H107" s="266">
        <v>0</v>
      </c>
      <c r="I107" s="265">
        <f>G107-H107-J107-K107-L107-M107</f>
        <v>0</v>
      </c>
      <c r="J107" s="172">
        <v>0</v>
      </c>
      <c r="K107" s="266"/>
      <c r="L107" s="7">
        <v>0</v>
      </c>
      <c r="M107" s="7">
        <v>0</v>
      </c>
      <c r="N107" s="150">
        <f t="shared" si="22"/>
        <v>0</v>
      </c>
      <c r="O107" s="218"/>
      <c r="P107" s="219"/>
      <c r="T107" s="34">
        <f t="shared" si="25"/>
        <v>0</v>
      </c>
      <c r="U107" s="206"/>
    </row>
    <row r="108" spans="1:21" ht="15.75" customHeight="1" thickBot="1">
      <c r="A108" s="111">
        <v>4124</v>
      </c>
      <c r="B108" s="50" t="s">
        <v>87</v>
      </c>
      <c r="C108" s="113"/>
      <c r="D108" s="114"/>
      <c r="E108" s="114"/>
      <c r="F108" s="33">
        <v>32000</v>
      </c>
      <c r="G108" s="280">
        <v>0</v>
      </c>
      <c r="H108" s="266">
        <v>0</v>
      </c>
      <c r="I108" s="265">
        <f>G108-H108-J108-K108-L108-M108</f>
        <v>0</v>
      </c>
      <c r="J108" s="172">
        <v>0</v>
      </c>
      <c r="K108" s="266"/>
      <c r="L108" s="7">
        <v>0</v>
      </c>
      <c r="M108" s="7">
        <v>0</v>
      </c>
      <c r="N108" s="150">
        <f t="shared" si="22"/>
        <v>0</v>
      </c>
      <c r="O108" s="218"/>
      <c r="P108" s="219"/>
      <c r="T108" s="34">
        <f t="shared" si="25"/>
        <v>0</v>
      </c>
      <c r="U108" s="206"/>
    </row>
    <row r="109" spans="1:21" ht="24" thickBot="1">
      <c r="A109" s="110">
        <v>42</v>
      </c>
      <c r="B109" s="58" t="s">
        <v>96</v>
      </c>
      <c r="C109" s="113"/>
      <c r="D109" s="114"/>
      <c r="E109" s="114"/>
      <c r="F109" s="27">
        <f aca="true" t="shared" si="46" ref="F109:M109">F110+F113+F120+F122</f>
        <v>9758882</v>
      </c>
      <c r="G109" s="269">
        <f t="shared" si="46"/>
        <v>1410901</v>
      </c>
      <c r="H109" s="269">
        <f t="shared" si="46"/>
        <v>75000</v>
      </c>
      <c r="I109" s="269">
        <f t="shared" si="46"/>
        <v>670313</v>
      </c>
      <c r="J109" s="173">
        <f t="shared" si="46"/>
        <v>497950</v>
      </c>
      <c r="K109" s="269">
        <f t="shared" si="46"/>
        <v>0</v>
      </c>
      <c r="L109" s="27">
        <f t="shared" si="46"/>
        <v>0</v>
      </c>
      <c r="M109" s="27">
        <f t="shared" si="46"/>
        <v>167638</v>
      </c>
      <c r="N109" s="150">
        <f t="shared" si="22"/>
        <v>0</v>
      </c>
      <c r="O109" s="218">
        <v>448000</v>
      </c>
      <c r="P109" s="219">
        <v>390362</v>
      </c>
      <c r="T109" s="34">
        <f t="shared" si="25"/>
        <v>1410901</v>
      </c>
      <c r="U109" s="206">
        <f>G109/G127*100</f>
        <v>7.147541329087129</v>
      </c>
    </row>
    <row r="110" spans="1:21" ht="14.25" thickBot="1">
      <c r="A110" s="110">
        <v>421</v>
      </c>
      <c r="B110" s="58" t="s">
        <v>78</v>
      </c>
      <c r="C110" s="113"/>
      <c r="D110" s="114"/>
      <c r="E110" s="114"/>
      <c r="F110" s="27">
        <f>F111+F112</f>
        <v>8890687</v>
      </c>
      <c r="G110" s="269">
        <f>G111+G112</f>
        <v>469576</v>
      </c>
      <c r="H110" s="269">
        <f>H111+H112</f>
        <v>0</v>
      </c>
      <c r="I110" s="269">
        <f>I111+I112</f>
        <v>469576</v>
      </c>
      <c r="J110" s="173">
        <f>J111+J112</f>
        <v>0</v>
      </c>
      <c r="K110" s="269"/>
      <c r="L110" s="27">
        <f>L111+L112</f>
        <v>0</v>
      </c>
      <c r="M110" s="27">
        <f>M111+M112</f>
        <v>0</v>
      </c>
      <c r="N110" s="150">
        <f t="shared" si="22"/>
        <v>0</v>
      </c>
      <c r="O110" s="218"/>
      <c r="P110" s="219"/>
      <c r="T110" s="34">
        <f t="shared" si="25"/>
        <v>469576</v>
      </c>
      <c r="U110" s="206">
        <f>G110/G127*100</f>
        <v>2.3788443463768316</v>
      </c>
    </row>
    <row r="111" spans="1:23" ht="14.25" thickBot="1">
      <c r="A111" s="111">
        <v>4211</v>
      </c>
      <c r="B111" s="50" t="s">
        <v>52</v>
      </c>
      <c r="C111" s="113">
        <v>5785000</v>
      </c>
      <c r="D111" s="114">
        <v>0</v>
      </c>
      <c r="E111" s="114" t="e">
        <f>C111-#REF!</f>
        <v>#REF!</v>
      </c>
      <c r="F111" s="33">
        <v>8140687</v>
      </c>
      <c r="G111" s="273">
        <v>469576</v>
      </c>
      <c r="H111" s="266">
        <v>0</v>
      </c>
      <c r="I111" s="265">
        <f>G111-H111-J111-K111-L111-M111</f>
        <v>469576</v>
      </c>
      <c r="J111" s="172">
        <v>0</v>
      </c>
      <c r="K111" s="266"/>
      <c r="L111" s="7">
        <v>0</v>
      </c>
      <c r="M111" s="7">
        <v>0</v>
      </c>
      <c r="N111" s="150">
        <f t="shared" si="22"/>
        <v>0</v>
      </c>
      <c r="O111" s="223"/>
      <c r="P111" s="219"/>
      <c r="T111" s="34">
        <f t="shared" si="25"/>
        <v>469576</v>
      </c>
      <c r="U111" s="206"/>
      <c r="W111" s="4">
        <v>469576</v>
      </c>
    </row>
    <row r="112" spans="1:21" ht="14.25" thickBot="1">
      <c r="A112" s="111">
        <v>4213</v>
      </c>
      <c r="B112" s="50" t="s">
        <v>64</v>
      </c>
      <c r="C112" s="113"/>
      <c r="D112" s="114"/>
      <c r="E112" s="114"/>
      <c r="F112" s="33">
        <v>750000</v>
      </c>
      <c r="G112" s="266">
        <v>0</v>
      </c>
      <c r="H112" s="266">
        <v>0</v>
      </c>
      <c r="I112" s="265">
        <f>G112-H112-J112-K112-L112-M112</f>
        <v>0</v>
      </c>
      <c r="J112" s="172">
        <v>0</v>
      </c>
      <c r="K112" s="266"/>
      <c r="L112" s="7">
        <v>0</v>
      </c>
      <c r="M112" s="7">
        <v>0</v>
      </c>
      <c r="N112" s="150">
        <f t="shared" si="22"/>
        <v>0</v>
      </c>
      <c r="O112" s="218"/>
      <c r="P112" s="219"/>
      <c r="T112" s="34">
        <f t="shared" si="25"/>
        <v>0</v>
      </c>
      <c r="U112" s="206"/>
    </row>
    <row r="113" spans="1:21" s="84" customFormat="1" ht="14.25" thickBot="1">
      <c r="A113" s="110">
        <v>422</v>
      </c>
      <c r="B113" s="69" t="s">
        <v>84</v>
      </c>
      <c r="C113" s="16"/>
      <c r="D113" s="40"/>
      <c r="E113" s="40"/>
      <c r="F113" s="27">
        <f aca="true" t="shared" si="47" ref="F113:M113">SUM(F114:F119)</f>
        <v>622945</v>
      </c>
      <c r="G113" s="269">
        <f t="shared" si="47"/>
        <v>735075</v>
      </c>
      <c r="H113" s="269">
        <f t="shared" si="47"/>
        <v>75000</v>
      </c>
      <c r="I113" s="269">
        <f t="shared" si="47"/>
        <v>50737</v>
      </c>
      <c r="J113" s="173">
        <f t="shared" si="47"/>
        <v>441700</v>
      </c>
      <c r="K113" s="269">
        <f t="shared" si="47"/>
        <v>0</v>
      </c>
      <c r="L113" s="27">
        <f t="shared" si="47"/>
        <v>0</v>
      </c>
      <c r="M113" s="27">
        <f t="shared" si="47"/>
        <v>167638</v>
      </c>
      <c r="N113" s="150">
        <f t="shared" si="22"/>
        <v>0</v>
      </c>
      <c r="O113" s="223"/>
      <c r="P113" s="223"/>
      <c r="T113" s="34">
        <f t="shared" si="25"/>
        <v>735075</v>
      </c>
      <c r="U113" s="206">
        <f>G113/G127*100</f>
        <v>3.7238466359289006</v>
      </c>
    </row>
    <row r="114" spans="1:21" ht="14.25" thickBot="1">
      <c r="A114" s="111">
        <v>4221</v>
      </c>
      <c r="B114" s="112" t="s">
        <v>43</v>
      </c>
      <c r="C114" s="113">
        <v>289267</v>
      </c>
      <c r="D114" s="114" t="e">
        <f>#REF!-C114</f>
        <v>#REF!</v>
      </c>
      <c r="E114" s="114">
        <v>0</v>
      </c>
      <c r="F114" s="33">
        <v>267995</v>
      </c>
      <c r="G114" s="270">
        <v>34700</v>
      </c>
      <c r="H114" s="266">
        <v>0</v>
      </c>
      <c r="I114" s="265">
        <f aca="true" t="shared" si="48" ref="I114:I123">G114-H114-J114-K114-L114-M114</f>
        <v>0</v>
      </c>
      <c r="J114" s="172">
        <v>34700</v>
      </c>
      <c r="K114" s="266">
        <v>0</v>
      </c>
      <c r="L114" s="7"/>
      <c r="M114" s="7">
        <v>0</v>
      </c>
      <c r="N114" s="150">
        <f t="shared" si="22"/>
        <v>0</v>
      </c>
      <c r="O114" s="218"/>
      <c r="P114" s="219"/>
      <c r="T114" s="34">
        <f t="shared" si="25"/>
        <v>34700</v>
      </c>
      <c r="U114" s="206"/>
    </row>
    <row r="115" spans="1:21" ht="14.25" thickBot="1">
      <c r="A115" s="111">
        <v>4222</v>
      </c>
      <c r="B115" s="112" t="s">
        <v>44</v>
      </c>
      <c r="C115" s="113">
        <v>677</v>
      </c>
      <c r="D115" s="114" t="e">
        <f>#REF!-C115</f>
        <v>#REF!</v>
      </c>
      <c r="E115" s="114">
        <v>0</v>
      </c>
      <c r="F115" s="7">
        <v>0</v>
      </c>
      <c r="G115" s="270">
        <v>0</v>
      </c>
      <c r="H115" s="266">
        <v>0</v>
      </c>
      <c r="I115" s="265">
        <f t="shared" si="48"/>
        <v>0</v>
      </c>
      <c r="J115" s="172">
        <v>0</v>
      </c>
      <c r="K115" s="266"/>
      <c r="L115" s="7"/>
      <c r="M115" s="7"/>
      <c r="N115" s="150">
        <f aca="true" t="shared" si="49" ref="N115:N128">G115-H115-I115-J115-K115-L115-M115</f>
        <v>0</v>
      </c>
      <c r="O115" s="218"/>
      <c r="P115" s="219"/>
      <c r="T115" s="34">
        <f t="shared" si="25"/>
        <v>0</v>
      </c>
      <c r="U115" s="206"/>
    </row>
    <row r="116" spans="1:21" ht="14.25" thickBot="1">
      <c r="A116" s="111">
        <v>4223</v>
      </c>
      <c r="B116" s="112" t="s">
        <v>45</v>
      </c>
      <c r="C116" s="113">
        <v>110000</v>
      </c>
      <c r="D116" s="114">
        <v>0</v>
      </c>
      <c r="E116" s="114" t="e">
        <f>C116-#REF!</f>
        <v>#REF!</v>
      </c>
      <c r="F116" s="33">
        <v>158125</v>
      </c>
      <c r="G116" s="266">
        <v>105500</v>
      </c>
      <c r="H116" s="266">
        <v>0</v>
      </c>
      <c r="I116" s="265">
        <f t="shared" si="48"/>
        <v>3000</v>
      </c>
      <c r="J116" s="172">
        <v>102500</v>
      </c>
      <c r="K116" s="266"/>
      <c r="L116" s="7"/>
      <c r="M116" s="7"/>
      <c r="N116" s="150">
        <f t="shared" si="49"/>
        <v>0</v>
      </c>
      <c r="O116" s="218"/>
      <c r="P116" s="219"/>
      <c r="T116" s="34">
        <f t="shared" si="25"/>
        <v>105500</v>
      </c>
      <c r="U116" s="206"/>
    </row>
    <row r="117" spans="1:21" ht="14.25" thickBot="1">
      <c r="A117" s="111">
        <v>4224</v>
      </c>
      <c r="B117" s="112" t="s">
        <v>46</v>
      </c>
      <c r="C117" s="113">
        <v>158061</v>
      </c>
      <c r="D117" s="114">
        <v>20172</v>
      </c>
      <c r="E117" s="114">
        <v>0</v>
      </c>
      <c r="F117" s="33">
        <v>108950</v>
      </c>
      <c r="G117" s="273">
        <v>594875</v>
      </c>
      <c r="H117" s="265">
        <v>75000</v>
      </c>
      <c r="I117" s="265">
        <f t="shared" si="48"/>
        <v>47737</v>
      </c>
      <c r="J117" s="172">
        <v>304500</v>
      </c>
      <c r="K117" s="266">
        <v>0</v>
      </c>
      <c r="L117" s="7"/>
      <c r="M117" s="7">
        <v>167638</v>
      </c>
      <c r="N117" s="150">
        <f t="shared" si="49"/>
        <v>0</v>
      </c>
      <c r="O117" s="218"/>
      <c r="P117" s="219"/>
      <c r="T117" s="34">
        <f t="shared" si="25"/>
        <v>594875</v>
      </c>
      <c r="U117" s="206"/>
    </row>
    <row r="118" spans="1:21" ht="14.25" thickBot="1">
      <c r="A118" s="111">
        <v>4225</v>
      </c>
      <c r="B118" s="112" t="s">
        <v>47</v>
      </c>
      <c r="C118" s="113">
        <v>24354</v>
      </c>
      <c r="D118" s="114">
        <v>2030</v>
      </c>
      <c r="E118" s="114">
        <v>0</v>
      </c>
      <c r="F118" s="33">
        <v>59125</v>
      </c>
      <c r="G118" s="265">
        <v>0</v>
      </c>
      <c r="H118" s="266">
        <v>0</v>
      </c>
      <c r="I118" s="265">
        <f t="shared" si="48"/>
        <v>0</v>
      </c>
      <c r="J118" s="172">
        <v>0</v>
      </c>
      <c r="K118" s="266"/>
      <c r="L118" s="7"/>
      <c r="M118" s="7">
        <v>0</v>
      </c>
      <c r="N118" s="150">
        <f t="shared" si="49"/>
        <v>0</v>
      </c>
      <c r="O118" s="218"/>
      <c r="P118" s="219"/>
      <c r="T118" s="34">
        <f t="shared" si="25"/>
        <v>0</v>
      </c>
      <c r="U118" s="206"/>
    </row>
    <row r="119" spans="1:21" ht="14.25" thickBot="1">
      <c r="A119" s="111">
        <v>4227</v>
      </c>
      <c r="B119" s="112" t="s">
        <v>48</v>
      </c>
      <c r="C119" s="113">
        <v>0</v>
      </c>
      <c r="D119" s="114">
        <v>0</v>
      </c>
      <c r="E119" s="114" t="e">
        <f>C119-#REF!</f>
        <v>#REF!</v>
      </c>
      <c r="F119" s="7">
        <v>28750</v>
      </c>
      <c r="G119" s="265">
        <v>0</v>
      </c>
      <c r="H119" s="266">
        <v>0</v>
      </c>
      <c r="I119" s="265">
        <f t="shared" si="48"/>
        <v>0</v>
      </c>
      <c r="J119" s="172">
        <v>0</v>
      </c>
      <c r="K119" s="266"/>
      <c r="L119" s="7">
        <v>0</v>
      </c>
      <c r="M119" s="7">
        <v>0</v>
      </c>
      <c r="N119" s="150">
        <f t="shared" si="49"/>
        <v>0</v>
      </c>
      <c r="O119" s="218"/>
      <c r="P119" s="219"/>
      <c r="T119" s="34">
        <f aca="true" t="shared" si="50" ref="T119:T128">SUM(H119:M119)</f>
        <v>0</v>
      </c>
      <c r="U119" s="206"/>
    </row>
    <row r="120" spans="1:21" s="84" customFormat="1" ht="14.25" thickBot="1">
      <c r="A120" s="110">
        <v>423</v>
      </c>
      <c r="B120" s="123" t="s">
        <v>49</v>
      </c>
      <c r="C120" s="16"/>
      <c r="D120" s="40"/>
      <c r="E120" s="40"/>
      <c r="F120" s="6">
        <f aca="true" t="shared" si="51" ref="F120:M120">F121</f>
        <v>137500</v>
      </c>
      <c r="G120" s="264">
        <f t="shared" si="51"/>
        <v>150000</v>
      </c>
      <c r="H120" s="264">
        <f t="shared" si="51"/>
        <v>0</v>
      </c>
      <c r="I120" s="264">
        <f t="shared" si="51"/>
        <v>150000</v>
      </c>
      <c r="J120" s="174">
        <f t="shared" si="51"/>
        <v>0</v>
      </c>
      <c r="K120" s="264">
        <f t="shared" si="51"/>
        <v>0</v>
      </c>
      <c r="L120" s="6">
        <f t="shared" si="51"/>
        <v>0</v>
      </c>
      <c r="M120" s="6">
        <f t="shared" si="51"/>
        <v>0</v>
      </c>
      <c r="N120" s="150">
        <f t="shared" si="49"/>
        <v>0</v>
      </c>
      <c r="O120" s="218"/>
      <c r="P120" s="223"/>
      <c r="T120" s="34">
        <f t="shared" si="50"/>
        <v>150000</v>
      </c>
      <c r="U120" s="210"/>
    </row>
    <row r="121" spans="1:21" ht="14.25" thickBot="1">
      <c r="A121" s="111">
        <v>4231</v>
      </c>
      <c r="B121" s="112" t="s">
        <v>85</v>
      </c>
      <c r="C121" s="113">
        <v>0</v>
      </c>
      <c r="D121" s="114">
        <v>0</v>
      </c>
      <c r="E121" s="114" t="e">
        <f>C121-#REF!</f>
        <v>#REF!</v>
      </c>
      <c r="F121" s="33">
        <v>137500</v>
      </c>
      <c r="G121" s="294">
        <v>150000</v>
      </c>
      <c r="H121" s="266">
        <v>0</v>
      </c>
      <c r="I121" s="265">
        <f t="shared" si="48"/>
        <v>150000</v>
      </c>
      <c r="J121" s="172">
        <v>0</v>
      </c>
      <c r="K121" s="266"/>
      <c r="L121" s="7">
        <v>0</v>
      </c>
      <c r="M121" s="33">
        <v>0</v>
      </c>
      <c r="N121" s="150">
        <f t="shared" si="49"/>
        <v>0</v>
      </c>
      <c r="O121" s="218"/>
      <c r="P121" s="219"/>
      <c r="T121" s="34">
        <f t="shared" si="50"/>
        <v>150000</v>
      </c>
      <c r="U121" s="206"/>
    </row>
    <row r="122" spans="1:21" s="84" customFormat="1" ht="14.25" thickBot="1">
      <c r="A122" s="110">
        <v>426</v>
      </c>
      <c r="B122" s="123" t="s">
        <v>86</v>
      </c>
      <c r="C122" s="16"/>
      <c r="D122" s="40"/>
      <c r="E122" s="40"/>
      <c r="F122" s="27">
        <f aca="true" t="shared" si="52" ref="F122:M122">F123</f>
        <v>107750</v>
      </c>
      <c r="G122" s="269">
        <f t="shared" si="52"/>
        <v>56250</v>
      </c>
      <c r="H122" s="269">
        <f t="shared" si="52"/>
        <v>0</v>
      </c>
      <c r="I122" s="269">
        <f t="shared" si="52"/>
        <v>0</v>
      </c>
      <c r="J122" s="173">
        <f t="shared" si="52"/>
        <v>56250</v>
      </c>
      <c r="K122" s="269">
        <f t="shared" si="52"/>
        <v>0</v>
      </c>
      <c r="L122" s="27">
        <f t="shared" si="52"/>
        <v>0</v>
      </c>
      <c r="M122" s="27">
        <f t="shared" si="52"/>
        <v>0</v>
      </c>
      <c r="N122" s="150">
        <f t="shared" si="49"/>
        <v>0</v>
      </c>
      <c r="O122" s="218"/>
      <c r="P122" s="223"/>
      <c r="T122" s="34">
        <f t="shared" si="50"/>
        <v>56250</v>
      </c>
      <c r="U122" s="206">
        <f>G122/G127*100</f>
        <v>0.28495918548583565</v>
      </c>
    </row>
    <row r="123" spans="1:21" ht="14.25" thickBot="1">
      <c r="A123" s="111">
        <v>4262</v>
      </c>
      <c r="B123" s="128" t="s">
        <v>42</v>
      </c>
      <c r="C123" s="113">
        <v>0</v>
      </c>
      <c r="D123" s="114">
        <v>75768</v>
      </c>
      <c r="E123" s="114">
        <v>0</v>
      </c>
      <c r="F123" s="33">
        <v>107750</v>
      </c>
      <c r="G123" s="273">
        <v>56250</v>
      </c>
      <c r="H123" s="266">
        <v>0</v>
      </c>
      <c r="I123" s="265">
        <f t="shared" si="48"/>
        <v>0</v>
      </c>
      <c r="J123" s="172">
        <v>56250</v>
      </c>
      <c r="K123" s="266">
        <v>0</v>
      </c>
      <c r="L123" s="7">
        <v>0</v>
      </c>
      <c r="M123" s="7">
        <v>0</v>
      </c>
      <c r="N123" s="150">
        <f t="shared" si="49"/>
        <v>0</v>
      </c>
      <c r="O123" s="218"/>
      <c r="P123" s="219"/>
      <c r="T123" s="34">
        <f t="shared" si="50"/>
        <v>56250</v>
      </c>
      <c r="U123" s="206"/>
    </row>
    <row r="124" spans="1:21" ht="24" thickBot="1">
      <c r="A124" s="110">
        <v>45</v>
      </c>
      <c r="B124" s="58" t="s">
        <v>75</v>
      </c>
      <c r="C124" s="113"/>
      <c r="D124" s="114"/>
      <c r="E124" s="114"/>
      <c r="F124" s="27">
        <f>F126</f>
        <v>24000</v>
      </c>
      <c r="G124" s="269">
        <f>G125</f>
        <v>0</v>
      </c>
      <c r="H124" s="269">
        <f aca="true" t="shared" si="53" ref="H124:M125">H125</f>
        <v>0</v>
      </c>
      <c r="I124" s="269">
        <f t="shared" si="53"/>
        <v>0</v>
      </c>
      <c r="J124" s="173">
        <f t="shared" si="53"/>
        <v>0</v>
      </c>
      <c r="K124" s="269">
        <f t="shared" si="53"/>
        <v>0</v>
      </c>
      <c r="L124" s="27">
        <f t="shared" si="53"/>
        <v>0</v>
      </c>
      <c r="M124" s="27">
        <f t="shared" si="53"/>
        <v>0</v>
      </c>
      <c r="N124" s="150">
        <f t="shared" si="49"/>
        <v>0</v>
      </c>
      <c r="O124" s="218"/>
      <c r="P124" s="219"/>
      <c r="T124" s="34">
        <f t="shared" si="50"/>
        <v>0</v>
      </c>
      <c r="U124" s="206"/>
    </row>
    <row r="125" spans="1:21" ht="14.25" thickBot="1">
      <c r="A125" s="110">
        <v>453</v>
      </c>
      <c r="B125" s="112" t="s">
        <v>99</v>
      </c>
      <c r="C125" s="113"/>
      <c r="D125" s="114"/>
      <c r="E125" s="114"/>
      <c r="F125" s="27"/>
      <c r="G125" s="269">
        <f>G126</f>
        <v>0</v>
      </c>
      <c r="H125" s="269">
        <f t="shared" si="53"/>
        <v>0</v>
      </c>
      <c r="I125" s="269">
        <f t="shared" si="53"/>
        <v>0</v>
      </c>
      <c r="J125" s="173">
        <f t="shared" si="53"/>
        <v>0</v>
      </c>
      <c r="K125" s="269">
        <f t="shared" si="53"/>
        <v>0</v>
      </c>
      <c r="L125" s="27">
        <f t="shared" si="53"/>
        <v>0</v>
      </c>
      <c r="M125" s="27">
        <f t="shared" si="53"/>
        <v>0</v>
      </c>
      <c r="N125" s="150">
        <f t="shared" si="49"/>
        <v>0</v>
      </c>
      <c r="O125" s="218"/>
      <c r="P125" s="219"/>
      <c r="T125" s="34">
        <f t="shared" si="50"/>
        <v>0</v>
      </c>
      <c r="U125" s="206"/>
    </row>
    <row r="126" spans="1:21" ht="14.25" thickBot="1">
      <c r="A126" s="111">
        <v>4531</v>
      </c>
      <c r="B126" s="112" t="s">
        <v>99</v>
      </c>
      <c r="C126" s="113">
        <v>0</v>
      </c>
      <c r="D126" s="114">
        <v>0</v>
      </c>
      <c r="E126" s="114" t="e">
        <f>C126-#REF!</f>
        <v>#REF!</v>
      </c>
      <c r="F126" s="7">
        <v>24000</v>
      </c>
      <c r="G126" s="271">
        <v>0</v>
      </c>
      <c r="H126" s="266">
        <v>0</v>
      </c>
      <c r="I126" s="265">
        <f>G126-H126-J126-K126-L126-M126</f>
        <v>0</v>
      </c>
      <c r="J126" s="172">
        <v>0</v>
      </c>
      <c r="K126" s="266"/>
      <c r="L126" s="7">
        <v>0</v>
      </c>
      <c r="M126" s="7">
        <v>0</v>
      </c>
      <c r="N126" s="150">
        <f t="shared" si="49"/>
        <v>0</v>
      </c>
      <c r="O126" s="218"/>
      <c r="P126" s="219"/>
      <c r="T126" s="34">
        <f t="shared" si="50"/>
        <v>0</v>
      </c>
      <c r="U126" s="206"/>
    </row>
    <row r="127" spans="1:25" ht="14.25" thickBot="1">
      <c r="A127" s="110" t="s">
        <v>76</v>
      </c>
      <c r="B127" s="96" t="s">
        <v>70</v>
      </c>
      <c r="C127" s="16">
        <f>C52+C60+C63+C67+C74+C86+C93+C104</f>
        <v>18893134</v>
      </c>
      <c r="D127" s="40" t="e">
        <f>D52+D60+D63+D67+D74+D86+D93+D104</f>
        <v>#REF!</v>
      </c>
      <c r="E127" s="40" t="e">
        <f>E52+E60+E63+E67+E74+E86+E93+E104</f>
        <v>#REF!</v>
      </c>
      <c r="F127" s="17">
        <f>F51+F104</f>
        <v>24201352</v>
      </c>
      <c r="G127" s="263">
        <f>G51+G104</f>
        <v>19739669</v>
      </c>
      <c r="H127" s="263">
        <f aca="true" t="shared" si="54" ref="H127:M127">H51+H104</f>
        <v>229439</v>
      </c>
      <c r="I127" s="263">
        <f t="shared" si="54"/>
        <v>6157895</v>
      </c>
      <c r="J127" s="395">
        <f t="shared" si="54"/>
        <v>13040740</v>
      </c>
      <c r="K127" s="263">
        <f t="shared" si="54"/>
        <v>143957</v>
      </c>
      <c r="L127" s="25">
        <f t="shared" si="54"/>
        <v>0</v>
      </c>
      <c r="M127" s="25">
        <f t="shared" si="54"/>
        <v>167638</v>
      </c>
      <c r="N127" s="150">
        <f t="shared" si="49"/>
        <v>0</v>
      </c>
      <c r="O127" s="17">
        <f>O51+O104</f>
        <v>17813656</v>
      </c>
      <c r="P127" s="17">
        <f>P51+P104</f>
        <v>16955456</v>
      </c>
      <c r="T127" s="34">
        <f t="shared" si="50"/>
        <v>19739669</v>
      </c>
      <c r="U127" s="206">
        <v>100</v>
      </c>
      <c r="W127" s="263">
        <f>SUM(W54:W126)</f>
        <v>8295982</v>
      </c>
      <c r="Y127" s="263">
        <f>SUM(Y54:Y126)</f>
        <v>0</v>
      </c>
    </row>
    <row r="128" spans="1:21" ht="14.25" thickBot="1">
      <c r="A128" s="110"/>
      <c r="B128" s="50"/>
      <c r="C128" s="113"/>
      <c r="D128" s="114"/>
      <c r="E128" s="114"/>
      <c r="F128" s="7"/>
      <c r="G128" s="271"/>
      <c r="H128" s="266"/>
      <c r="I128" s="266"/>
      <c r="J128" s="172">
        <v>0</v>
      </c>
      <c r="K128" s="266"/>
      <c r="L128" s="7"/>
      <c r="M128" s="7"/>
      <c r="N128" s="150">
        <f t="shared" si="49"/>
        <v>0</v>
      </c>
      <c r="O128" s="218"/>
      <c r="P128" s="219"/>
      <c r="T128" s="34">
        <f t="shared" si="50"/>
        <v>0</v>
      </c>
      <c r="U128" s="206"/>
    </row>
    <row r="129" spans="2:16" ht="13.5">
      <c r="B129" s="129"/>
      <c r="C129" s="1"/>
      <c r="D129" s="130"/>
      <c r="E129" s="131"/>
      <c r="F129" s="9"/>
      <c r="G129" s="231">
        <f>SUM(G46-G127-G128)</f>
        <v>0</v>
      </c>
      <c r="H129" s="231">
        <f aca="true" t="shared" si="55" ref="H129:M129">SUM(H46-H127)</f>
        <v>0</v>
      </c>
      <c r="I129" s="282">
        <f t="shared" si="55"/>
        <v>42000</v>
      </c>
      <c r="J129" s="377">
        <f>SUM(J46-J127-J128)</f>
        <v>-42000</v>
      </c>
      <c r="K129" s="231">
        <f t="shared" si="55"/>
        <v>0</v>
      </c>
      <c r="L129" s="9">
        <f t="shared" si="55"/>
        <v>0</v>
      </c>
      <c r="M129" s="9">
        <f t="shared" si="55"/>
        <v>0</v>
      </c>
      <c r="N129" s="109">
        <f>G129-K129</f>
        <v>0</v>
      </c>
      <c r="O129" s="9">
        <f>SUM(O46-O127-O128)</f>
        <v>0</v>
      </c>
      <c r="P129" s="9">
        <f>SUM(P46-P127-P128)</f>
        <v>0</v>
      </c>
    </row>
    <row r="130" spans="1:21" ht="13.5">
      <c r="A130" s="130"/>
      <c r="B130" s="129"/>
      <c r="C130" s="3"/>
      <c r="D130" s="2"/>
      <c r="E130" s="2"/>
      <c r="F130" s="3"/>
      <c r="G130" s="229"/>
      <c r="K130" s="231"/>
      <c r="L130" s="1"/>
      <c r="M130" s="1"/>
      <c r="O130" s="34"/>
      <c r="P130" s="34"/>
      <c r="U130" s="4"/>
    </row>
    <row r="131" spans="1:21" ht="13.5" hidden="1">
      <c r="A131" s="130"/>
      <c r="B131" s="35"/>
      <c r="C131" s="3"/>
      <c r="D131" s="2"/>
      <c r="E131" s="2"/>
      <c r="F131" s="3"/>
      <c r="G131" s="229">
        <f>N127+K127</f>
        <v>143957</v>
      </c>
      <c r="K131" s="231"/>
      <c r="L131" s="1"/>
      <c r="M131" s="1"/>
      <c r="O131" s="34"/>
      <c r="P131" s="34">
        <v>1773791.83</v>
      </c>
      <c r="U131" s="4"/>
    </row>
    <row r="132" spans="1:21" ht="13.5" hidden="1">
      <c r="A132" s="130"/>
      <c r="B132" s="133"/>
      <c r="C132" s="3"/>
      <c r="D132" s="2"/>
      <c r="E132" s="2"/>
      <c r="F132" s="3"/>
      <c r="G132" s="229"/>
      <c r="K132" s="231"/>
      <c r="L132" s="1"/>
      <c r="M132" s="1"/>
      <c r="O132" s="34"/>
      <c r="P132" s="34"/>
      <c r="U132" s="4"/>
    </row>
    <row r="133" spans="1:21" ht="13.5" hidden="1">
      <c r="A133" s="130"/>
      <c r="B133" s="134"/>
      <c r="C133" s="135"/>
      <c r="D133" s="136"/>
      <c r="E133" s="136"/>
      <c r="F133" s="3"/>
      <c r="G133" s="229"/>
      <c r="O133" s="34"/>
      <c r="P133" s="34">
        <v>1208912</v>
      </c>
      <c r="Q133" s="1" t="s">
        <v>141</v>
      </c>
      <c r="U133" s="4"/>
    </row>
    <row r="134" spans="1:21" ht="13.5">
      <c r="A134" s="130"/>
      <c r="B134" s="134"/>
      <c r="C134" s="135"/>
      <c r="D134" s="136"/>
      <c r="E134" s="136"/>
      <c r="F134" s="3"/>
      <c r="G134" s="229"/>
      <c r="U134" s="4"/>
    </row>
    <row r="135" spans="1:21" ht="13.5">
      <c r="A135" s="130"/>
      <c r="B135" s="134"/>
      <c r="C135" s="135"/>
      <c r="D135" s="136"/>
      <c r="E135" s="136"/>
      <c r="F135" s="3"/>
      <c r="G135" s="229"/>
      <c r="U135" s="4"/>
    </row>
    <row r="136" spans="1:21" ht="13.5">
      <c r="A136" s="130"/>
      <c r="B136" s="134"/>
      <c r="C136" s="135"/>
      <c r="D136" s="136"/>
      <c r="E136" s="136"/>
      <c r="F136" s="3"/>
      <c r="G136" s="229"/>
      <c r="U136" s="4"/>
    </row>
    <row r="137" spans="1:21" ht="13.5">
      <c r="A137" s="130"/>
      <c r="B137" s="134"/>
      <c r="C137" s="135"/>
      <c r="D137" s="136"/>
      <c r="E137" s="136"/>
      <c r="F137" s="3"/>
      <c r="G137" s="229"/>
      <c r="U137" s="4"/>
    </row>
    <row r="138" spans="1:21" ht="13.5">
      <c r="A138" s="130"/>
      <c r="B138" s="134"/>
      <c r="C138" s="135"/>
      <c r="D138" s="137"/>
      <c r="E138" s="136"/>
      <c r="F138" s="3"/>
      <c r="G138" s="229"/>
      <c r="U138" s="4"/>
    </row>
    <row r="139" spans="1:21" ht="13.5">
      <c r="A139" s="130"/>
      <c r="B139" s="134"/>
      <c r="C139" s="135"/>
      <c r="D139" s="137"/>
      <c r="E139" s="136"/>
      <c r="F139" s="3"/>
      <c r="G139" s="229"/>
      <c r="U139" s="4"/>
    </row>
    <row r="140" spans="1:21" ht="13.5">
      <c r="A140" s="130"/>
      <c r="B140" s="134"/>
      <c r="C140" s="135"/>
      <c r="D140" s="137"/>
      <c r="E140" s="136"/>
      <c r="F140" s="3"/>
      <c r="G140" s="229"/>
      <c r="U140" s="4"/>
    </row>
    <row r="141" spans="1:21" ht="13.5">
      <c r="A141" s="130"/>
      <c r="B141" s="134"/>
      <c r="C141" s="135"/>
      <c r="D141" s="137"/>
      <c r="E141" s="136"/>
      <c r="F141" s="3"/>
      <c r="G141" s="229"/>
      <c r="U141" s="4"/>
    </row>
    <row r="142" spans="1:21" ht="13.5">
      <c r="A142" s="130"/>
      <c r="B142" s="134"/>
      <c r="C142" s="135"/>
      <c r="D142" s="137"/>
      <c r="E142" s="136"/>
      <c r="F142" s="3"/>
      <c r="G142" s="229"/>
      <c r="U142" s="4"/>
    </row>
    <row r="143" spans="1:21" ht="13.5">
      <c r="A143" s="130"/>
      <c r="B143" s="134"/>
      <c r="C143" s="135"/>
      <c r="D143" s="137"/>
      <c r="E143" s="136"/>
      <c r="F143" s="3"/>
      <c r="G143" s="229"/>
      <c r="U143" s="4"/>
    </row>
    <row r="144" spans="1:21" ht="13.5">
      <c r="A144" s="130"/>
      <c r="B144" s="134"/>
      <c r="C144" s="135"/>
      <c r="D144" s="137"/>
      <c r="E144" s="136"/>
      <c r="F144" s="3"/>
      <c r="G144" s="229"/>
      <c r="U144" s="4"/>
    </row>
    <row r="145" spans="1:21" ht="13.5">
      <c r="A145" s="130"/>
      <c r="B145" s="134"/>
      <c r="C145" s="135"/>
      <c r="D145" s="137"/>
      <c r="E145" s="136"/>
      <c r="F145" s="3"/>
      <c r="G145" s="229"/>
      <c r="U145" s="4"/>
    </row>
    <row r="146" spans="1:21" ht="13.5">
      <c r="A146" s="130"/>
      <c r="B146" s="134"/>
      <c r="C146" s="135"/>
      <c r="D146" s="137"/>
      <c r="E146" s="136"/>
      <c r="F146" s="3"/>
      <c r="G146" s="229"/>
      <c r="H146" s="4"/>
      <c r="I146" s="303"/>
      <c r="J146" s="397"/>
      <c r="K146" s="303"/>
      <c r="N146" s="4"/>
      <c r="U146" s="4"/>
    </row>
    <row r="147" spans="1:21" ht="13.5">
      <c r="A147" s="130"/>
      <c r="B147" s="134"/>
      <c r="C147" s="135"/>
      <c r="D147" s="137"/>
      <c r="E147" s="136"/>
      <c r="F147" s="3"/>
      <c r="G147" s="229"/>
      <c r="H147" s="4"/>
      <c r="I147" s="303"/>
      <c r="J147" s="397"/>
      <c r="K147" s="303"/>
      <c r="N147" s="4"/>
      <c r="U147" s="4"/>
    </row>
    <row r="148" spans="1:21" ht="13.5">
      <c r="A148" s="130"/>
      <c r="B148" s="134"/>
      <c r="C148" s="135"/>
      <c r="D148" s="137"/>
      <c r="E148" s="136"/>
      <c r="F148" s="3"/>
      <c r="G148" s="229"/>
      <c r="H148" s="4"/>
      <c r="I148" s="303"/>
      <c r="J148" s="397"/>
      <c r="K148" s="303"/>
      <c r="N148" s="4"/>
      <c r="U148" s="4"/>
    </row>
    <row r="149" spans="1:21" ht="13.5">
      <c r="A149" s="130"/>
      <c r="B149" s="134"/>
      <c r="C149" s="135"/>
      <c r="D149" s="137"/>
      <c r="E149" s="136"/>
      <c r="F149" s="3"/>
      <c r="G149" s="229"/>
      <c r="H149" s="4"/>
      <c r="I149" s="303"/>
      <c r="J149" s="397"/>
      <c r="K149" s="303"/>
      <c r="N149" s="4"/>
      <c r="U149" s="4"/>
    </row>
    <row r="150" spans="1:21" ht="13.5">
      <c r="A150" s="130"/>
      <c r="B150" s="134"/>
      <c r="C150" s="135"/>
      <c r="D150" s="137"/>
      <c r="E150" s="136"/>
      <c r="F150" s="3"/>
      <c r="G150" s="229"/>
      <c r="H150" s="4"/>
      <c r="I150" s="303"/>
      <c r="J150" s="397"/>
      <c r="K150" s="303"/>
      <c r="N150" s="4"/>
      <c r="U150" s="4"/>
    </row>
    <row r="151" spans="1:21" ht="13.5">
      <c r="A151" s="130"/>
      <c r="B151" s="134"/>
      <c r="C151" s="135"/>
      <c r="D151" s="137"/>
      <c r="E151" s="136"/>
      <c r="F151" s="3"/>
      <c r="G151" s="229"/>
      <c r="H151" s="4"/>
      <c r="I151" s="303"/>
      <c r="J151" s="397"/>
      <c r="K151" s="303"/>
      <c r="N151" s="4"/>
      <c r="U151" s="4"/>
    </row>
    <row r="152" spans="1:21" ht="13.5">
      <c r="A152" s="130"/>
      <c r="B152" s="134"/>
      <c r="C152" s="135"/>
      <c r="D152" s="137"/>
      <c r="E152" s="136"/>
      <c r="F152" s="3"/>
      <c r="G152" s="229"/>
      <c r="H152" s="4"/>
      <c r="I152" s="303"/>
      <c r="J152" s="397"/>
      <c r="K152" s="303"/>
      <c r="N152" s="4"/>
      <c r="U152" s="4"/>
    </row>
    <row r="153" spans="1:21" ht="13.5">
      <c r="A153" s="130"/>
      <c r="B153" s="134"/>
      <c r="C153" s="135"/>
      <c r="D153" s="137"/>
      <c r="E153" s="136"/>
      <c r="F153" s="3"/>
      <c r="G153" s="229"/>
      <c r="H153" s="4"/>
      <c r="I153" s="303"/>
      <c r="J153" s="397"/>
      <c r="K153" s="303"/>
      <c r="N153" s="4"/>
      <c r="U153" s="4"/>
    </row>
    <row r="154" spans="1:21" ht="13.5">
      <c r="A154" s="130"/>
      <c r="B154" s="134"/>
      <c r="C154" s="135"/>
      <c r="D154" s="137"/>
      <c r="E154" s="136"/>
      <c r="F154" s="3"/>
      <c r="G154" s="229"/>
      <c r="H154" s="4"/>
      <c r="I154" s="303"/>
      <c r="J154" s="397"/>
      <c r="K154" s="303"/>
      <c r="N154" s="4"/>
      <c r="U154" s="4"/>
    </row>
    <row r="155" spans="1:21" ht="13.5">
      <c r="A155" s="130"/>
      <c r="B155" s="134"/>
      <c r="C155" s="135"/>
      <c r="D155" s="137"/>
      <c r="E155" s="136"/>
      <c r="F155" s="3"/>
      <c r="G155" s="229"/>
      <c r="H155" s="4"/>
      <c r="I155" s="303"/>
      <c r="J155" s="397"/>
      <c r="K155" s="303"/>
      <c r="N155" s="4"/>
      <c r="U155" s="4"/>
    </row>
    <row r="156" spans="2:21" ht="13.5">
      <c r="B156" s="134"/>
      <c r="C156" s="135"/>
      <c r="D156" s="137"/>
      <c r="E156" s="136"/>
      <c r="F156" s="3"/>
      <c r="G156" s="229"/>
      <c r="H156" s="4"/>
      <c r="I156" s="303"/>
      <c r="J156" s="397"/>
      <c r="K156" s="303"/>
      <c r="N156" s="4"/>
      <c r="U156" s="4"/>
    </row>
    <row r="157" spans="2:21" ht="13.5">
      <c r="B157" s="134"/>
      <c r="C157" s="135"/>
      <c r="D157" s="137"/>
      <c r="E157" s="136"/>
      <c r="F157" s="3"/>
      <c r="G157" s="229"/>
      <c r="H157" s="4"/>
      <c r="I157" s="303"/>
      <c r="J157" s="397"/>
      <c r="K157" s="303"/>
      <c r="N157" s="4"/>
      <c r="U157" s="4"/>
    </row>
    <row r="158" spans="2:21" ht="13.5">
      <c r="B158" s="134"/>
      <c r="C158" s="135"/>
      <c r="D158" s="137"/>
      <c r="E158" s="136"/>
      <c r="F158" s="3"/>
      <c r="G158" s="229"/>
      <c r="H158" s="4"/>
      <c r="I158" s="303"/>
      <c r="J158" s="397"/>
      <c r="K158" s="303"/>
      <c r="N158" s="4"/>
      <c r="U158" s="4"/>
    </row>
    <row r="159" spans="2:21" ht="13.5">
      <c r="B159" s="134"/>
      <c r="C159" s="135"/>
      <c r="D159" s="137"/>
      <c r="E159" s="136"/>
      <c r="F159" s="3"/>
      <c r="G159" s="229"/>
      <c r="H159" s="4"/>
      <c r="I159" s="303"/>
      <c r="J159" s="397"/>
      <c r="K159" s="303"/>
      <c r="N159" s="4"/>
      <c r="U159" s="4"/>
    </row>
    <row r="160" spans="2:21" ht="13.5">
      <c r="B160" s="134"/>
      <c r="C160" s="135"/>
      <c r="D160" s="137"/>
      <c r="E160" s="136"/>
      <c r="F160" s="3"/>
      <c r="G160" s="229"/>
      <c r="H160" s="4"/>
      <c r="I160" s="303"/>
      <c r="J160" s="397"/>
      <c r="K160" s="303"/>
      <c r="N160" s="4"/>
      <c r="U160" s="4"/>
    </row>
    <row r="161" spans="2:21" ht="13.5">
      <c r="B161" s="134"/>
      <c r="C161" s="135"/>
      <c r="D161" s="137"/>
      <c r="E161" s="136"/>
      <c r="F161" s="3"/>
      <c r="G161" s="229"/>
      <c r="H161" s="4"/>
      <c r="I161" s="303"/>
      <c r="J161" s="397"/>
      <c r="K161" s="303"/>
      <c r="N161" s="4"/>
      <c r="U161" s="4"/>
    </row>
    <row r="162" spans="1:21" ht="13.5">
      <c r="A162" s="4"/>
      <c r="B162" s="134"/>
      <c r="C162" s="135"/>
      <c r="D162" s="137"/>
      <c r="E162" s="136"/>
      <c r="F162" s="3"/>
      <c r="G162" s="229"/>
      <c r="H162" s="4"/>
      <c r="I162" s="303"/>
      <c r="J162" s="397"/>
      <c r="K162" s="303"/>
      <c r="N162" s="4"/>
      <c r="U162" s="4"/>
    </row>
    <row r="163" spans="1:21" ht="13.5">
      <c r="A163" s="4"/>
      <c r="B163" s="134"/>
      <c r="C163" s="135"/>
      <c r="D163" s="137"/>
      <c r="E163" s="136"/>
      <c r="F163" s="3"/>
      <c r="G163" s="229"/>
      <c r="H163" s="4"/>
      <c r="I163" s="303"/>
      <c r="J163" s="397"/>
      <c r="K163" s="303"/>
      <c r="N163" s="4"/>
      <c r="U163" s="4"/>
    </row>
    <row r="164" spans="1:21" ht="13.5">
      <c r="A164" s="4"/>
      <c r="B164" s="134"/>
      <c r="C164" s="135"/>
      <c r="D164" s="137"/>
      <c r="E164" s="136"/>
      <c r="F164" s="3"/>
      <c r="G164" s="229"/>
      <c r="H164" s="4"/>
      <c r="I164" s="303"/>
      <c r="J164" s="397"/>
      <c r="K164" s="303"/>
      <c r="N164" s="4"/>
      <c r="U164" s="4"/>
    </row>
    <row r="165" spans="1:21" ht="13.5">
      <c r="A165" s="4"/>
      <c r="B165" s="134"/>
      <c r="C165" s="135"/>
      <c r="D165" s="137"/>
      <c r="E165" s="136"/>
      <c r="F165" s="3"/>
      <c r="G165" s="229"/>
      <c r="H165" s="4"/>
      <c r="I165" s="303"/>
      <c r="J165" s="397"/>
      <c r="K165" s="303"/>
      <c r="N165" s="4"/>
      <c r="U165" s="4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landscape" paperSize="9" scale="73" r:id="rId1"/>
  <rowBreaks count="4" manualBreakCount="4">
    <brk id="30" max="16" man="1"/>
    <brk id="45" max="16" man="1"/>
    <brk id="82" max="16" man="1"/>
    <brk id="102" max="16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64"/>
  <sheetViews>
    <sheetView zoomScaleSheetLayoutView="65" zoomScalePageLayoutView="0" workbookViewId="0" topLeftCell="A116">
      <selection activeCell="L66" sqref="L66"/>
    </sheetView>
  </sheetViews>
  <sheetFormatPr defaultColWidth="9.140625" defaultRowHeight="12.75"/>
  <cols>
    <col min="1" max="1" width="7.28125" style="1" customWidth="1"/>
    <col min="2" max="2" width="27.57421875" style="138" customWidth="1"/>
    <col min="3" max="3" width="16.00390625" style="4" hidden="1" customWidth="1"/>
    <col min="4" max="4" width="16.00390625" style="139" hidden="1" customWidth="1"/>
    <col min="5" max="5" width="16.00390625" style="140" hidden="1" customWidth="1"/>
    <col min="6" max="6" width="11.421875" style="1" hidden="1" customWidth="1"/>
    <col min="7" max="7" width="12.7109375" style="231" customWidth="1"/>
    <col min="8" max="8" width="9.7109375" style="231" customWidth="1"/>
    <col min="9" max="9" width="12.421875" style="231" customWidth="1"/>
    <col min="10" max="10" width="13.140625" style="231" customWidth="1"/>
    <col min="11" max="11" width="11.8515625" style="283" customWidth="1"/>
    <col min="12" max="12" width="11.140625" style="34" customWidth="1"/>
    <col min="13" max="13" width="12.8515625" style="34" customWidth="1"/>
    <col min="14" max="14" width="14.7109375" style="366" hidden="1" customWidth="1"/>
    <col min="15" max="15" width="15.8515625" style="34" customWidth="1"/>
    <col min="16" max="16" width="13.140625" style="34" customWidth="1"/>
    <col min="17" max="19" width="8.8515625" style="4" hidden="1" customWidth="1"/>
    <col min="20" max="20" width="13.00390625" style="4" hidden="1" customWidth="1"/>
    <col min="21" max="21" width="12.8515625" style="203" hidden="1" customWidth="1"/>
    <col min="22" max="22" width="10.57421875" style="4" hidden="1" customWidth="1"/>
    <col min="23" max="16384" width="8.8515625" style="4" customWidth="1"/>
  </cols>
  <sheetData>
    <row r="1" s="427" customFormat="1" ht="12.75">
      <c r="A1" s="427" t="s">
        <v>151</v>
      </c>
    </row>
    <row r="2" spans="2:13" ht="13.5">
      <c r="B2" s="36" t="s">
        <v>153</v>
      </c>
      <c r="C2" s="3"/>
      <c r="D2" s="5"/>
      <c r="E2" s="2" t="s">
        <v>60</v>
      </c>
      <c r="F2" s="3"/>
      <c r="G2" s="229"/>
      <c r="K2" s="231"/>
      <c r="L2" s="9"/>
      <c r="M2" s="365" t="s">
        <v>160</v>
      </c>
    </row>
    <row r="3" spans="2:13" ht="6" customHeight="1" thickBot="1">
      <c r="B3" s="37"/>
      <c r="C3" s="3"/>
      <c r="D3" s="5"/>
      <c r="E3" s="2"/>
      <c r="F3" s="3"/>
      <c r="G3" s="229"/>
      <c r="K3" s="231"/>
      <c r="L3" s="9"/>
      <c r="M3" s="9"/>
    </row>
    <row r="4" spans="1:21" s="43" customFormat="1" ht="81" customHeight="1" thickBot="1">
      <c r="A4" s="38" t="s">
        <v>9</v>
      </c>
      <c r="B4" s="39" t="s">
        <v>18</v>
      </c>
      <c r="C4" s="11" t="s">
        <v>57</v>
      </c>
      <c r="D4" s="11" t="s">
        <v>59</v>
      </c>
      <c r="E4" s="40" t="s">
        <v>58</v>
      </c>
      <c r="F4" s="11" t="s">
        <v>67</v>
      </c>
      <c r="G4" s="232" t="s">
        <v>154</v>
      </c>
      <c r="H4" s="233" t="s">
        <v>123</v>
      </c>
      <c r="I4" s="233" t="s">
        <v>126</v>
      </c>
      <c r="J4" s="234" t="s">
        <v>127</v>
      </c>
      <c r="K4" s="234" t="s">
        <v>124</v>
      </c>
      <c r="L4" s="14" t="s">
        <v>125</v>
      </c>
      <c r="M4" s="15" t="s">
        <v>128</v>
      </c>
      <c r="N4" s="41"/>
      <c r="O4" s="42" t="s">
        <v>144</v>
      </c>
      <c r="P4" s="42" t="s">
        <v>155</v>
      </c>
      <c r="U4" s="205" t="s">
        <v>138</v>
      </c>
    </row>
    <row r="5" spans="1:21" s="43" customFormat="1" ht="18.75" customHeight="1" thickBot="1">
      <c r="A5" s="38">
        <v>6</v>
      </c>
      <c r="B5" s="39" t="s">
        <v>116</v>
      </c>
      <c r="C5" s="11"/>
      <c r="D5" s="11"/>
      <c r="E5" s="40"/>
      <c r="F5" s="11"/>
      <c r="G5" s="235">
        <f aca="true" t="shared" si="0" ref="G5:M5">G6+G13+G18+G23+G29+G36</f>
        <v>320000</v>
      </c>
      <c r="H5" s="235">
        <f t="shared" si="0"/>
        <v>0</v>
      </c>
      <c r="I5" s="235">
        <f t="shared" si="0"/>
        <v>0</v>
      </c>
      <c r="J5" s="235">
        <f t="shared" si="0"/>
        <v>0</v>
      </c>
      <c r="K5" s="235">
        <f t="shared" si="0"/>
        <v>320000</v>
      </c>
      <c r="L5" s="16">
        <f t="shared" si="0"/>
        <v>0</v>
      </c>
      <c r="M5" s="16">
        <f t="shared" si="0"/>
        <v>0</v>
      </c>
      <c r="N5" s="150">
        <f aca="true" t="shared" si="1" ref="N5:N45">G5-H5-I5-J5-K5-L5-M5</f>
        <v>0</v>
      </c>
      <c r="O5" s="20">
        <f>O6+O13+O18+O23+O29+O36</f>
        <v>320000</v>
      </c>
      <c r="P5" s="20">
        <f>P6+P13+P18+P23+P29+P36</f>
        <v>320000</v>
      </c>
      <c r="Q5" s="151"/>
      <c r="R5" s="151"/>
      <c r="S5" s="151"/>
      <c r="T5" s="147">
        <f aca="true" t="shared" si="2" ref="T5:T45">SUM(H5:M5)</f>
        <v>320000</v>
      </c>
      <c r="U5" s="206">
        <f>G5/G45*100</f>
        <v>100</v>
      </c>
    </row>
    <row r="6" spans="1:21" s="43" customFormat="1" ht="24.75" customHeight="1" thickBot="1">
      <c r="A6" s="38">
        <v>63</v>
      </c>
      <c r="B6" s="39" t="s">
        <v>102</v>
      </c>
      <c r="C6" s="11"/>
      <c r="D6" s="11"/>
      <c r="E6" s="40"/>
      <c r="F6" s="11"/>
      <c r="G6" s="235">
        <f>G7+G9</f>
        <v>320000</v>
      </c>
      <c r="H6" s="235">
        <f aca="true" t="shared" si="3" ref="H6:M6">H7+H9</f>
        <v>0</v>
      </c>
      <c r="I6" s="235">
        <f t="shared" si="3"/>
        <v>0</v>
      </c>
      <c r="J6" s="235">
        <f t="shared" si="3"/>
        <v>0</v>
      </c>
      <c r="K6" s="235">
        <f>K7+K9</f>
        <v>320000</v>
      </c>
      <c r="L6" s="16">
        <f t="shared" si="3"/>
        <v>0</v>
      </c>
      <c r="M6" s="16">
        <f t="shared" si="3"/>
        <v>0</v>
      </c>
      <c r="N6" s="150">
        <f t="shared" si="1"/>
        <v>0</v>
      </c>
      <c r="O6" s="20">
        <v>320000</v>
      </c>
      <c r="P6" s="20">
        <v>320000</v>
      </c>
      <c r="Q6" s="151"/>
      <c r="R6" s="151"/>
      <c r="S6" s="151"/>
      <c r="T6" s="147">
        <f t="shared" si="2"/>
        <v>320000</v>
      </c>
      <c r="U6" s="206">
        <f>G6/G45*100</f>
        <v>100</v>
      </c>
    </row>
    <row r="7" spans="1:21" s="43" customFormat="1" ht="24.75" customHeight="1" thickBot="1">
      <c r="A7" s="38">
        <v>634</v>
      </c>
      <c r="B7" s="39" t="s">
        <v>118</v>
      </c>
      <c r="C7" s="11"/>
      <c r="D7" s="11"/>
      <c r="E7" s="40"/>
      <c r="F7" s="11"/>
      <c r="G7" s="235">
        <f aca="true" t="shared" si="4" ref="G7:M7">G8</f>
        <v>0</v>
      </c>
      <c r="H7" s="235">
        <f t="shared" si="4"/>
        <v>0</v>
      </c>
      <c r="I7" s="235">
        <f t="shared" si="4"/>
        <v>0</v>
      </c>
      <c r="J7" s="235">
        <f t="shared" si="4"/>
        <v>0</v>
      </c>
      <c r="K7" s="235">
        <f t="shared" si="4"/>
        <v>0</v>
      </c>
      <c r="L7" s="16">
        <f t="shared" si="4"/>
        <v>0</v>
      </c>
      <c r="M7" s="16">
        <f t="shared" si="4"/>
        <v>0</v>
      </c>
      <c r="N7" s="150">
        <f t="shared" si="1"/>
        <v>0</v>
      </c>
      <c r="O7" s="20"/>
      <c r="P7" s="20"/>
      <c r="Q7" s="151"/>
      <c r="R7" s="151"/>
      <c r="S7" s="151"/>
      <c r="T7" s="147">
        <f t="shared" si="2"/>
        <v>0</v>
      </c>
      <c r="U7" s="206">
        <f>G7/G45*100</f>
        <v>0</v>
      </c>
    </row>
    <row r="8" spans="1:21" s="43" customFormat="1" ht="15" customHeight="1" thickBot="1">
      <c r="A8" s="38">
        <v>6341</v>
      </c>
      <c r="B8" s="39" t="s">
        <v>119</v>
      </c>
      <c r="C8" s="11"/>
      <c r="D8" s="11"/>
      <c r="E8" s="40"/>
      <c r="F8" s="11"/>
      <c r="G8" s="236">
        <v>0</v>
      </c>
      <c r="H8" s="235"/>
      <c r="I8" s="235"/>
      <c r="J8" s="236"/>
      <c r="K8" s="235">
        <v>0</v>
      </c>
      <c r="L8" s="16"/>
      <c r="M8" s="16"/>
      <c r="N8" s="150">
        <f t="shared" si="1"/>
        <v>0</v>
      </c>
      <c r="O8" s="20"/>
      <c r="P8" s="20"/>
      <c r="Q8" s="151"/>
      <c r="R8" s="151"/>
      <c r="S8" s="151"/>
      <c r="T8" s="147">
        <f t="shared" si="2"/>
        <v>0</v>
      </c>
      <c r="U8" s="207"/>
    </row>
    <row r="9" spans="1:21" s="43" customFormat="1" ht="15.75" customHeight="1" thickBot="1">
      <c r="A9" s="38">
        <v>636</v>
      </c>
      <c r="B9" s="39" t="s">
        <v>91</v>
      </c>
      <c r="C9" s="11"/>
      <c r="D9" s="11"/>
      <c r="E9" s="40"/>
      <c r="F9" s="11"/>
      <c r="G9" s="235">
        <f aca="true" t="shared" si="5" ref="G9:M9">SUM(G10:G12)</f>
        <v>320000</v>
      </c>
      <c r="H9" s="235">
        <f t="shared" si="5"/>
        <v>0</v>
      </c>
      <c r="I9" s="235">
        <f t="shared" si="5"/>
        <v>0</v>
      </c>
      <c r="J9" s="235">
        <f t="shared" si="5"/>
        <v>0</v>
      </c>
      <c r="K9" s="235">
        <f t="shared" si="5"/>
        <v>320000</v>
      </c>
      <c r="L9" s="16">
        <f t="shared" si="5"/>
        <v>0</v>
      </c>
      <c r="M9" s="16">
        <f t="shared" si="5"/>
        <v>0</v>
      </c>
      <c r="N9" s="150">
        <f t="shared" si="1"/>
        <v>0</v>
      </c>
      <c r="O9" s="20"/>
      <c r="P9" s="20"/>
      <c r="Q9" s="151"/>
      <c r="R9" s="151"/>
      <c r="S9" s="151"/>
      <c r="T9" s="147">
        <f t="shared" si="2"/>
        <v>320000</v>
      </c>
      <c r="U9" s="206">
        <f>G9/G45*100</f>
        <v>100</v>
      </c>
    </row>
    <row r="10" spans="1:21" s="43" customFormat="1" ht="15.75" customHeight="1" thickBot="1">
      <c r="A10" s="44">
        <v>6361</v>
      </c>
      <c r="B10" s="45" t="s">
        <v>114</v>
      </c>
      <c r="C10" s="46"/>
      <c r="D10" s="46"/>
      <c r="E10" s="47"/>
      <c r="F10" s="48"/>
      <c r="G10" s="237">
        <v>320000</v>
      </c>
      <c r="H10" s="238"/>
      <c r="I10" s="239"/>
      <c r="J10" s="238"/>
      <c r="K10" s="237">
        <v>320000</v>
      </c>
      <c r="L10" s="19"/>
      <c r="M10" s="19"/>
      <c r="N10" s="150">
        <f t="shared" si="1"/>
        <v>0</v>
      </c>
      <c r="O10" s="20"/>
      <c r="P10" s="20"/>
      <c r="Q10" s="151"/>
      <c r="R10" s="151"/>
      <c r="S10" s="151"/>
      <c r="T10" s="147">
        <f t="shared" si="2"/>
        <v>320000</v>
      </c>
      <c r="U10" s="207"/>
    </row>
    <row r="11" spans="1:21" s="43" customFormat="1" ht="24" customHeight="1" thickBot="1">
      <c r="A11" s="44">
        <v>6361</v>
      </c>
      <c r="B11" s="49" t="s">
        <v>112</v>
      </c>
      <c r="C11" s="46"/>
      <c r="D11" s="46"/>
      <c r="E11" s="47"/>
      <c r="F11" s="48"/>
      <c r="G11" s="240"/>
      <c r="H11" s="238"/>
      <c r="I11" s="239"/>
      <c r="J11" s="238"/>
      <c r="K11" s="240">
        <v>0</v>
      </c>
      <c r="L11" s="19"/>
      <c r="M11" s="19"/>
      <c r="N11" s="150">
        <f t="shared" si="1"/>
        <v>0</v>
      </c>
      <c r="O11" s="20"/>
      <c r="P11" s="20"/>
      <c r="Q11" s="151"/>
      <c r="R11" s="151"/>
      <c r="S11" s="151"/>
      <c r="T11" s="147">
        <f t="shared" si="2"/>
        <v>0</v>
      </c>
      <c r="U11" s="207"/>
    </row>
    <row r="12" spans="1:21" s="52" customFormat="1" ht="15.75" customHeight="1" thickBot="1">
      <c r="A12" s="38">
        <v>6362</v>
      </c>
      <c r="B12" s="50" t="s">
        <v>137</v>
      </c>
      <c r="C12" s="11"/>
      <c r="D12" s="11"/>
      <c r="E12" s="40"/>
      <c r="F12" s="51"/>
      <c r="G12" s="241">
        <v>0</v>
      </c>
      <c r="H12" s="242"/>
      <c r="I12" s="242">
        <v>0</v>
      </c>
      <c r="J12" s="242"/>
      <c r="K12" s="241">
        <v>0</v>
      </c>
      <c r="L12" s="20"/>
      <c r="M12" s="20"/>
      <c r="N12" s="150">
        <f t="shared" si="1"/>
        <v>0</v>
      </c>
      <c r="O12" s="20"/>
      <c r="P12" s="20"/>
      <c r="Q12" s="151"/>
      <c r="R12" s="151"/>
      <c r="S12" s="151"/>
      <c r="T12" s="147">
        <f t="shared" si="2"/>
        <v>0</v>
      </c>
      <c r="U12" s="205"/>
    </row>
    <row r="13" spans="1:21" s="43" customFormat="1" ht="15.75" customHeight="1" thickBot="1">
      <c r="A13" s="53">
        <v>64</v>
      </c>
      <c r="B13" s="54" t="s">
        <v>103</v>
      </c>
      <c r="C13" s="55"/>
      <c r="D13" s="55"/>
      <c r="E13" s="56"/>
      <c r="F13" s="55"/>
      <c r="G13" s="236">
        <f>G14</f>
        <v>0</v>
      </c>
      <c r="H13" s="236">
        <f aca="true" t="shared" si="6" ref="H13:M13">H14</f>
        <v>0</v>
      </c>
      <c r="I13" s="236">
        <f t="shared" si="6"/>
        <v>0</v>
      </c>
      <c r="J13" s="236">
        <f t="shared" si="6"/>
        <v>0</v>
      </c>
      <c r="K13" s="236">
        <f t="shared" si="6"/>
        <v>0</v>
      </c>
      <c r="L13" s="152">
        <f t="shared" si="6"/>
        <v>0</v>
      </c>
      <c r="M13" s="152">
        <f t="shared" si="6"/>
        <v>0</v>
      </c>
      <c r="N13" s="150">
        <f t="shared" si="1"/>
        <v>0</v>
      </c>
      <c r="O13" s="20"/>
      <c r="P13" s="20"/>
      <c r="Q13" s="151"/>
      <c r="R13" s="151"/>
      <c r="S13" s="151"/>
      <c r="T13" s="147">
        <f t="shared" si="2"/>
        <v>0</v>
      </c>
      <c r="U13" s="206">
        <f>G13/G45*100</f>
        <v>0</v>
      </c>
    </row>
    <row r="14" spans="1:21" ht="14.25" thickBot="1">
      <c r="A14" s="57">
        <v>641</v>
      </c>
      <c r="B14" s="58" t="s">
        <v>94</v>
      </c>
      <c r="C14" s="59">
        <v>145000</v>
      </c>
      <c r="D14" s="60" t="e">
        <f>SUM(D15:D17)</f>
        <v>#REF!</v>
      </c>
      <c r="E14" s="60">
        <f>SUM(E15:E17)</f>
        <v>0</v>
      </c>
      <c r="F14" s="61">
        <f>F15+F16+F17</f>
        <v>110000</v>
      </c>
      <c r="G14" s="243">
        <f>G15+G16+G17</f>
        <v>0</v>
      </c>
      <c r="H14" s="243">
        <f aca="true" t="shared" si="7" ref="H14:M14">H15+H16+H17</f>
        <v>0</v>
      </c>
      <c r="I14" s="243">
        <f t="shared" si="7"/>
        <v>0</v>
      </c>
      <c r="J14" s="243">
        <f t="shared" si="7"/>
        <v>0</v>
      </c>
      <c r="K14" s="243">
        <f t="shared" si="7"/>
        <v>0</v>
      </c>
      <c r="L14" s="155">
        <f t="shared" si="7"/>
        <v>0</v>
      </c>
      <c r="M14" s="155">
        <f t="shared" si="7"/>
        <v>0</v>
      </c>
      <c r="N14" s="150">
        <f t="shared" si="1"/>
        <v>0</v>
      </c>
      <c r="O14" s="20"/>
      <c r="P14" s="165"/>
      <c r="Q14" s="3"/>
      <c r="R14" s="3"/>
      <c r="S14" s="3"/>
      <c r="T14" s="147">
        <f t="shared" si="2"/>
        <v>0</v>
      </c>
      <c r="U14" s="206">
        <f>G14/G45*100</f>
        <v>0</v>
      </c>
    </row>
    <row r="15" spans="1:21" ht="14.25" thickBot="1">
      <c r="A15" s="62">
        <v>64131</v>
      </c>
      <c r="B15" s="50" t="s">
        <v>10</v>
      </c>
      <c r="C15" s="63">
        <v>70000</v>
      </c>
      <c r="D15" s="64">
        <v>75000</v>
      </c>
      <c r="E15" s="64">
        <v>0</v>
      </c>
      <c r="F15" s="65">
        <v>0</v>
      </c>
      <c r="G15" s="240">
        <v>0</v>
      </c>
      <c r="H15" s="244">
        <v>0</v>
      </c>
      <c r="I15" s="244">
        <v>0</v>
      </c>
      <c r="J15" s="244">
        <v>0</v>
      </c>
      <c r="K15" s="244"/>
      <c r="L15" s="156">
        <v>0</v>
      </c>
      <c r="M15" s="156">
        <v>0</v>
      </c>
      <c r="N15" s="150">
        <f t="shared" si="1"/>
        <v>0</v>
      </c>
      <c r="O15" s="20"/>
      <c r="P15" s="165"/>
      <c r="Q15" s="3"/>
      <c r="R15" s="3"/>
      <c r="S15" s="3"/>
      <c r="T15" s="147">
        <f t="shared" si="2"/>
        <v>0</v>
      </c>
      <c r="U15" s="206"/>
    </row>
    <row r="16" spans="1:21" ht="18" customHeight="1" thickBot="1">
      <c r="A16" s="66">
        <v>64132</v>
      </c>
      <c r="B16" s="50" t="s">
        <v>11</v>
      </c>
      <c r="C16" s="63">
        <v>15000</v>
      </c>
      <c r="D16" s="64" t="e">
        <f>#REF!-C16</f>
        <v>#REF!</v>
      </c>
      <c r="E16" s="64">
        <v>0</v>
      </c>
      <c r="F16" s="67">
        <v>50000</v>
      </c>
      <c r="G16" s="245">
        <v>0</v>
      </c>
      <c r="H16" s="244"/>
      <c r="I16" s="244">
        <v>0</v>
      </c>
      <c r="J16" s="245">
        <v>0</v>
      </c>
      <c r="K16" s="244"/>
      <c r="L16" s="156">
        <v>0</v>
      </c>
      <c r="M16" s="156">
        <v>0</v>
      </c>
      <c r="N16" s="150">
        <f t="shared" si="1"/>
        <v>0</v>
      </c>
      <c r="O16" s="20"/>
      <c r="P16" s="165"/>
      <c r="Q16" s="3"/>
      <c r="R16" s="3"/>
      <c r="S16" s="3"/>
      <c r="T16" s="147">
        <f t="shared" si="2"/>
        <v>0</v>
      </c>
      <c r="U16" s="206"/>
    </row>
    <row r="17" spans="1:21" ht="14.25" thickBot="1">
      <c r="A17" s="68">
        <v>64143</v>
      </c>
      <c r="B17" s="50" t="s">
        <v>12</v>
      </c>
      <c r="C17" s="63">
        <v>60000</v>
      </c>
      <c r="D17" s="64">
        <v>0</v>
      </c>
      <c r="E17" s="64">
        <v>0</v>
      </c>
      <c r="F17" s="67">
        <v>60000</v>
      </c>
      <c r="G17" s="246">
        <v>0</v>
      </c>
      <c r="H17" s="244"/>
      <c r="I17" s="244">
        <v>0</v>
      </c>
      <c r="J17" s="246">
        <v>0</v>
      </c>
      <c r="K17" s="244"/>
      <c r="L17" s="156">
        <v>0</v>
      </c>
      <c r="M17" s="156">
        <v>0</v>
      </c>
      <c r="N17" s="150">
        <f t="shared" si="1"/>
        <v>0</v>
      </c>
      <c r="O17" s="20"/>
      <c r="P17" s="165"/>
      <c r="Q17" s="3"/>
      <c r="R17" s="3"/>
      <c r="S17" s="3"/>
      <c r="T17" s="147">
        <f t="shared" si="2"/>
        <v>0</v>
      </c>
      <c r="U17" s="206"/>
    </row>
    <row r="18" spans="1:21" ht="20.25" customHeight="1" thickBot="1">
      <c r="A18" s="57">
        <v>65</v>
      </c>
      <c r="B18" s="69" t="s">
        <v>104</v>
      </c>
      <c r="C18" s="63"/>
      <c r="D18" s="64"/>
      <c r="E18" s="64"/>
      <c r="F18" s="67"/>
      <c r="G18" s="247">
        <f>G19</f>
        <v>0</v>
      </c>
      <c r="H18" s="247">
        <f aca="true" t="shared" si="8" ref="H18:M18">H19</f>
        <v>0</v>
      </c>
      <c r="I18" s="247">
        <f t="shared" si="8"/>
        <v>0</v>
      </c>
      <c r="J18" s="247">
        <f t="shared" si="8"/>
        <v>0</v>
      </c>
      <c r="K18" s="247">
        <f t="shared" si="8"/>
        <v>0</v>
      </c>
      <c r="L18" s="159">
        <f t="shared" si="8"/>
        <v>0</v>
      </c>
      <c r="M18" s="159">
        <f t="shared" si="8"/>
        <v>0</v>
      </c>
      <c r="N18" s="150">
        <f t="shared" si="1"/>
        <v>0</v>
      </c>
      <c r="O18" s="20"/>
      <c r="P18" s="165"/>
      <c r="Q18" s="3"/>
      <c r="R18" s="3"/>
      <c r="S18" s="3"/>
      <c r="T18" s="147">
        <f t="shared" si="2"/>
        <v>0</v>
      </c>
      <c r="U18" s="206">
        <f>G18/G45*100</f>
        <v>0</v>
      </c>
    </row>
    <row r="19" spans="1:21" ht="24" thickBot="1">
      <c r="A19" s="70">
        <v>652</v>
      </c>
      <c r="B19" s="58" t="s">
        <v>0</v>
      </c>
      <c r="C19" s="71">
        <f>C20+C21+C22</f>
        <v>691456</v>
      </c>
      <c r="D19" s="72">
        <f>SUM(D20:D22)</f>
        <v>10000</v>
      </c>
      <c r="E19" s="72">
        <f>SUM(E20:E22)</f>
        <v>0</v>
      </c>
      <c r="F19" s="73">
        <f>F20+F21+F22</f>
        <v>753112</v>
      </c>
      <c r="G19" s="236">
        <f>G20+G21+G22</f>
        <v>0</v>
      </c>
      <c r="H19" s="236">
        <f aca="true" t="shared" si="9" ref="H19:M19">H20+H21+H22</f>
        <v>0</v>
      </c>
      <c r="I19" s="236">
        <f t="shared" si="9"/>
        <v>0</v>
      </c>
      <c r="J19" s="236">
        <f t="shared" si="9"/>
        <v>0</v>
      </c>
      <c r="K19" s="236">
        <f t="shared" si="9"/>
        <v>0</v>
      </c>
      <c r="L19" s="152">
        <f t="shared" si="9"/>
        <v>0</v>
      </c>
      <c r="M19" s="152">
        <f t="shared" si="9"/>
        <v>0</v>
      </c>
      <c r="N19" s="150">
        <f t="shared" si="1"/>
        <v>0</v>
      </c>
      <c r="O19" s="20"/>
      <c r="P19" s="165"/>
      <c r="Q19" s="3"/>
      <c r="R19" s="3"/>
      <c r="S19" s="3"/>
      <c r="T19" s="147">
        <f t="shared" si="2"/>
        <v>0</v>
      </c>
      <c r="U19" s="206">
        <f>G19/G45*100</f>
        <v>0</v>
      </c>
    </row>
    <row r="20" spans="1:21" ht="14.25" thickBot="1">
      <c r="A20" s="62">
        <v>65264</v>
      </c>
      <c r="B20" s="50" t="s">
        <v>13</v>
      </c>
      <c r="C20" s="63">
        <v>38000</v>
      </c>
      <c r="D20" s="64">
        <v>0</v>
      </c>
      <c r="E20" s="64">
        <v>0</v>
      </c>
      <c r="F20" s="67">
        <v>41000</v>
      </c>
      <c r="G20" s="248"/>
      <c r="H20" s="244"/>
      <c r="I20" s="244"/>
      <c r="J20" s="248"/>
      <c r="K20" s="244"/>
      <c r="L20" s="156">
        <v>0</v>
      </c>
      <c r="M20" s="161">
        <v>0</v>
      </c>
      <c r="N20" s="150">
        <f t="shared" si="1"/>
        <v>0</v>
      </c>
      <c r="O20" s="20"/>
      <c r="P20" s="165"/>
      <c r="Q20" s="3"/>
      <c r="R20" s="3"/>
      <c r="S20" s="3"/>
      <c r="T20" s="147">
        <f t="shared" si="2"/>
        <v>0</v>
      </c>
      <c r="U20" s="206"/>
    </row>
    <row r="21" spans="1:21" ht="14.25" thickBot="1">
      <c r="A21" s="66">
        <v>65265</v>
      </c>
      <c r="B21" s="50" t="s">
        <v>14</v>
      </c>
      <c r="C21" s="63">
        <v>628456</v>
      </c>
      <c r="D21" s="64">
        <v>10000</v>
      </c>
      <c r="E21" s="64">
        <v>0</v>
      </c>
      <c r="F21" s="67">
        <v>685112</v>
      </c>
      <c r="G21" s="248"/>
      <c r="H21" s="244"/>
      <c r="I21" s="244"/>
      <c r="J21" s="248"/>
      <c r="K21" s="244"/>
      <c r="L21" s="156">
        <v>0</v>
      </c>
      <c r="M21" s="161">
        <v>0</v>
      </c>
      <c r="N21" s="150">
        <f t="shared" si="1"/>
        <v>0</v>
      </c>
      <c r="O21" s="20"/>
      <c r="P21" s="165"/>
      <c r="Q21" s="3"/>
      <c r="R21" s="3"/>
      <c r="S21" s="3"/>
      <c r="T21" s="147">
        <f t="shared" si="2"/>
        <v>0</v>
      </c>
      <c r="U21" s="206"/>
    </row>
    <row r="22" spans="1:21" ht="16.5" customHeight="1" thickBot="1">
      <c r="A22" s="68">
        <v>65269</v>
      </c>
      <c r="B22" s="74" t="s">
        <v>131</v>
      </c>
      <c r="C22" s="63">
        <v>25000</v>
      </c>
      <c r="D22" s="64">
        <v>0</v>
      </c>
      <c r="E22" s="64">
        <v>0</v>
      </c>
      <c r="F22" s="67">
        <v>27000</v>
      </c>
      <c r="G22" s="240"/>
      <c r="H22" s="244"/>
      <c r="I22" s="244"/>
      <c r="J22" s="244"/>
      <c r="K22" s="244"/>
      <c r="L22" s="156">
        <v>0</v>
      </c>
      <c r="M22" s="161">
        <v>0</v>
      </c>
      <c r="N22" s="150">
        <f t="shared" si="1"/>
        <v>0</v>
      </c>
      <c r="O22" s="20"/>
      <c r="P22" s="165"/>
      <c r="Q22" s="3"/>
      <c r="R22" s="3"/>
      <c r="S22" s="3"/>
      <c r="T22" s="147">
        <f t="shared" si="2"/>
        <v>0</v>
      </c>
      <c r="U22" s="206"/>
    </row>
    <row r="23" spans="1:21" ht="13.5" customHeight="1" thickBot="1">
      <c r="A23" s="75">
        <v>66</v>
      </c>
      <c r="B23" s="76" t="s">
        <v>105</v>
      </c>
      <c r="C23" s="77"/>
      <c r="D23" s="78"/>
      <c r="E23" s="78"/>
      <c r="F23" s="79"/>
      <c r="G23" s="247">
        <f>G24+G27</f>
        <v>0</v>
      </c>
      <c r="H23" s="247">
        <f aca="true" t="shared" si="10" ref="H23:M23">H24+H27</f>
        <v>0</v>
      </c>
      <c r="I23" s="247">
        <f t="shared" si="10"/>
        <v>0</v>
      </c>
      <c r="J23" s="247">
        <f t="shared" si="10"/>
        <v>0</v>
      </c>
      <c r="K23" s="247">
        <f t="shared" si="10"/>
        <v>0</v>
      </c>
      <c r="L23" s="159">
        <f t="shared" si="10"/>
        <v>0</v>
      </c>
      <c r="M23" s="159">
        <f t="shared" si="10"/>
        <v>0</v>
      </c>
      <c r="N23" s="150">
        <f t="shared" si="1"/>
        <v>0</v>
      </c>
      <c r="O23" s="20">
        <v>0</v>
      </c>
      <c r="P23" s="165">
        <v>0</v>
      </c>
      <c r="Q23" s="3"/>
      <c r="R23" s="3"/>
      <c r="S23" s="3"/>
      <c r="T23" s="147">
        <f t="shared" si="2"/>
        <v>0</v>
      </c>
      <c r="U23" s="206">
        <f>G23/G45*100</f>
        <v>0</v>
      </c>
    </row>
    <row r="24" spans="1:21" ht="21" thickBot="1">
      <c r="A24" s="70">
        <v>661</v>
      </c>
      <c r="B24" s="69" t="s">
        <v>107</v>
      </c>
      <c r="C24" s="71">
        <f>SUM(C26:C35)</f>
        <v>11767030</v>
      </c>
      <c r="D24" s="72" t="e">
        <f>SUM(D26:D35)</f>
        <v>#REF!</v>
      </c>
      <c r="E24" s="72">
        <f>SUM(E26:E35)</f>
        <v>24400</v>
      </c>
      <c r="F24" s="73">
        <f>SUM(F25:F26)</f>
        <v>6924335</v>
      </c>
      <c r="G24" s="236">
        <f>SUM(G25:G26)</f>
        <v>0</v>
      </c>
      <c r="H24" s="236">
        <f aca="true" t="shared" si="11" ref="H24:M24">SUM(H25:H26)</f>
        <v>0</v>
      </c>
      <c r="I24" s="236">
        <f t="shared" si="11"/>
        <v>0</v>
      </c>
      <c r="J24" s="236">
        <f t="shared" si="11"/>
        <v>0</v>
      </c>
      <c r="K24" s="236">
        <f t="shared" si="11"/>
        <v>0</v>
      </c>
      <c r="L24" s="152">
        <f t="shared" si="11"/>
        <v>0</v>
      </c>
      <c r="M24" s="152">
        <f t="shared" si="11"/>
        <v>0</v>
      </c>
      <c r="N24" s="150">
        <f t="shared" si="1"/>
        <v>0</v>
      </c>
      <c r="O24" s="20"/>
      <c r="P24" s="165"/>
      <c r="Q24" s="3"/>
      <c r="R24" s="3"/>
      <c r="S24" s="3"/>
      <c r="T24" s="147">
        <f t="shared" si="2"/>
        <v>0</v>
      </c>
      <c r="U24" s="206">
        <f>G24/G45*100</f>
        <v>0</v>
      </c>
    </row>
    <row r="25" spans="1:21" ht="14.25" thickBot="1">
      <c r="A25" s="62">
        <v>6614</v>
      </c>
      <c r="B25" s="50" t="s">
        <v>62</v>
      </c>
      <c r="C25" s="80"/>
      <c r="D25" s="81"/>
      <c r="E25" s="81"/>
      <c r="F25" s="67">
        <v>0</v>
      </c>
      <c r="G25" s="249"/>
      <c r="H25" s="244">
        <v>0</v>
      </c>
      <c r="I25" s="244">
        <v>0</v>
      </c>
      <c r="J25" s="244">
        <v>0</v>
      </c>
      <c r="K25" s="244"/>
      <c r="L25" s="156">
        <v>0</v>
      </c>
      <c r="M25" s="156">
        <v>0</v>
      </c>
      <c r="N25" s="150">
        <f t="shared" si="1"/>
        <v>0</v>
      </c>
      <c r="O25" s="20"/>
      <c r="P25" s="165"/>
      <c r="Q25" s="3"/>
      <c r="R25" s="3"/>
      <c r="S25" s="3"/>
      <c r="T25" s="147">
        <f t="shared" si="2"/>
        <v>0</v>
      </c>
      <c r="U25" s="206"/>
    </row>
    <row r="26" spans="1:21" ht="14.25" thickBot="1">
      <c r="A26" s="68">
        <v>6615</v>
      </c>
      <c r="B26" s="50" t="s">
        <v>55</v>
      </c>
      <c r="C26" s="63">
        <v>4476166</v>
      </c>
      <c r="D26" s="64">
        <v>0</v>
      </c>
      <c r="E26" s="64">
        <v>0</v>
      </c>
      <c r="F26" s="65">
        <v>6924335</v>
      </c>
      <c r="G26" s="250">
        <v>0</v>
      </c>
      <c r="H26" s="244">
        <v>0</v>
      </c>
      <c r="I26" s="244">
        <v>0</v>
      </c>
      <c r="J26" s="244">
        <v>0</v>
      </c>
      <c r="K26" s="244"/>
      <c r="L26" s="156">
        <v>0</v>
      </c>
      <c r="M26" s="156">
        <v>0</v>
      </c>
      <c r="N26" s="150">
        <f t="shared" si="1"/>
        <v>0</v>
      </c>
      <c r="O26" s="20"/>
      <c r="P26" s="165"/>
      <c r="Q26" s="3"/>
      <c r="R26" s="3"/>
      <c r="S26" s="3"/>
      <c r="T26" s="147">
        <f t="shared" si="2"/>
        <v>0</v>
      </c>
      <c r="U26" s="206"/>
    </row>
    <row r="27" spans="1:21" s="84" customFormat="1" ht="21" thickBot="1">
      <c r="A27" s="82">
        <v>663</v>
      </c>
      <c r="B27" s="69" t="s">
        <v>121</v>
      </c>
      <c r="C27" s="80"/>
      <c r="D27" s="81"/>
      <c r="E27" s="81"/>
      <c r="F27" s="83"/>
      <c r="G27" s="251">
        <f>G28</f>
        <v>0</v>
      </c>
      <c r="H27" s="251">
        <f>H28</f>
        <v>0</v>
      </c>
      <c r="I27" s="251">
        <f>I28</f>
        <v>0</v>
      </c>
      <c r="J27" s="251">
        <f>J28</f>
        <v>0</v>
      </c>
      <c r="K27" s="243"/>
      <c r="L27" s="163">
        <f>L28</f>
        <v>0</v>
      </c>
      <c r="M27" s="163">
        <f>M28</f>
        <v>0</v>
      </c>
      <c r="N27" s="150">
        <f t="shared" si="1"/>
        <v>0</v>
      </c>
      <c r="O27" s="20"/>
      <c r="P27" s="163"/>
      <c r="Q27" s="164"/>
      <c r="R27" s="164"/>
      <c r="S27" s="164"/>
      <c r="T27" s="147">
        <f t="shared" si="2"/>
        <v>0</v>
      </c>
      <c r="U27" s="206">
        <f>G27/G65*100</f>
        <v>0</v>
      </c>
    </row>
    <row r="28" spans="1:21" ht="14.25" thickBot="1">
      <c r="A28" s="85">
        <v>6631</v>
      </c>
      <c r="B28" s="50" t="s">
        <v>122</v>
      </c>
      <c r="C28" s="63"/>
      <c r="D28" s="64"/>
      <c r="E28" s="64"/>
      <c r="F28" s="65"/>
      <c r="G28" s="252">
        <v>0</v>
      </c>
      <c r="H28" s="244"/>
      <c r="I28" s="244"/>
      <c r="J28" s="244"/>
      <c r="K28" s="244"/>
      <c r="L28" s="156"/>
      <c r="M28" s="156"/>
      <c r="N28" s="150">
        <f t="shared" si="1"/>
        <v>0</v>
      </c>
      <c r="O28" s="20">
        <f>H28-I28-J28-K28-L28-M28-N28</f>
        <v>0</v>
      </c>
      <c r="P28" s="165"/>
      <c r="Q28" s="3"/>
      <c r="R28" s="3"/>
      <c r="S28" s="3"/>
      <c r="T28" s="147">
        <f t="shared" si="2"/>
        <v>0</v>
      </c>
      <c r="U28" s="206"/>
    </row>
    <row r="29" spans="1:21" ht="16.5" customHeight="1" thickBot="1">
      <c r="A29" s="70">
        <v>67</v>
      </c>
      <c r="B29" s="76" t="s">
        <v>106</v>
      </c>
      <c r="C29" s="80"/>
      <c r="D29" s="81"/>
      <c r="E29" s="81"/>
      <c r="F29" s="83"/>
      <c r="G29" s="251">
        <f>G30+G34</f>
        <v>0</v>
      </c>
      <c r="H29" s="251">
        <f aca="true" t="shared" si="12" ref="H29:M29">H30+H34</f>
        <v>0</v>
      </c>
      <c r="I29" s="251">
        <f t="shared" si="12"/>
        <v>0</v>
      </c>
      <c r="J29" s="251">
        <f t="shared" si="12"/>
        <v>0</v>
      </c>
      <c r="K29" s="251">
        <f t="shared" si="12"/>
        <v>0</v>
      </c>
      <c r="L29" s="163">
        <f t="shared" si="12"/>
        <v>0</v>
      </c>
      <c r="M29" s="163">
        <f t="shared" si="12"/>
        <v>0</v>
      </c>
      <c r="N29" s="150">
        <f t="shared" si="1"/>
        <v>0</v>
      </c>
      <c r="O29" s="20">
        <v>0</v>
      </c>
      <c r="P29" s="165">
        <v>0</v>
      </c>
      <c r="Q29" s="3"/>
      <c r="R29" s="3"/>
      <c r="S29" s="3"/>
      <c r="T29" s="147">
        <f t="shared" si="2"/>
        <v>0</v>
      </c>
      <c r="U29" s="206">
        <f>G29/G45*100</f>
        <v>0</v>
      </c>
    </row>
    <row r="30" spans="1:21" s="84" customFormat="1" ht="14.25" thickBot="1">
      <c r="A30" s="57">
        <v>671</v>
      </c>
      <c r="B30" s="58" t="s">
        <v>101</v>
      </c>
      <c r="C30" s="71"/>
      <c r="D30" s="72"/>
      <c r="E30" s="72"/>
      <c r="F30" s="83">
        <f>SUM(F31:F35)</f>
        <v>6935663</v>
      </c>
      <c r="G30" s="243">
        <f>SUM(G31:G33)</f>
        <v>0</v>
      </c>
      <c r="H30" s="243">
        <f aca="true" t="shared" si="13" ref="H30:M30">SUM(H31:H33)</f>
        <v>0</v>
      </c>
      <c r="I30" s="243">
        <f t="shared" si="13"/>
        <v>0</v>
      </c>
      <c r="J30" s="243">
        <f t="shared" si="13"/>
        <v>0</v>
      </c>
      <c r="K30" s="243">
        <f t="shared" si="13"/>
        <v>0</v>
      </c>
      <c r="L30" s="155">
        <f t="shared" si="13"/>
        <v>0</v>
      </c>
      <c r="M30" s="155">
        <f t="shared" si="13"/>
        <v>0</v>
      </c>
      <c r="N30" s="150">
        <f t="shared" si="1"/>
        <v>0</v>
      </c>
      <c r="O30" s="20"/>
      <c r="P30" s="163"/>
      <c r="Q30" s="164"/>
      <c r="R30" s="164"/>
      <c r="S30" s="164"/>
      <c r="T30" s="147">
        <f t="shared" si="2"/>
        <v>0</v>
      </c>
      <c r="U30" s="206">
        <f>G30/G45*100</f>
        <v>0</v>
      </c>
    </row>
    <row r="31" spans="1:21" ht="15.75" customHeight="1" thickBot="1">
      <c r="A31" s="86">
        <v>6711</v>
      </c>
      <c r="B31" s="87" t="s">
        <v>110</v>
      </c>
      <c r="C31" s="63">
        <v>20000</v>
      </c>
      <c r="D31" s="64">
        <v>0</v>
      </c>
      <c r="E31" s="64">
        <v>20000</v>
      </c>
      <c r="F31" s="67">
        <v>12000</v>
      </c>
      <c r="G31" s="253">
        <v>0</v>
      </c>
      <c r="H31" s="244">
        <v>0</v>
      </c>
      <c r="I31" s="244">
        <v>0</v>
      </c>
      <c r="J31" s="244">
        <v>0</v>
      </c>
      <c r="K31" s="244"/>
      <c r="L31" s="156">
        <v>0</v>
      </c>
      <c r="M31" s="156">
        <v>0</v>
      </c>
      <c r="N31" s="150">
        <f t="shared" si="1"/>
        <v>0</v>
      </c>
      <c r="O31" s="20"/>
      <c r="P31" s="165"/>
      <c r="Q31" s="3"/>
      <c r="R31" s="3"/>
      <c r="S31" s="3"/>
      <c r="T31" s="147">
        <f t="shared" si="2"/>
        <v>0</v>
      </c>
      <c r="U31" s="206"/>
    </row>
    <row r="32" spans="1:21" ht="17.25" customHeight="1" thickBot="1">
      <c r="A32" s="86">
        <v>6711</v>
      </c>
      <c r="B32" s="87" t="s">
        <v>15</v>
      </c>
      <c r="C32" s="63">
        <v>94400</v>
      </c>
      <c r="D32" s="64">
        <v>0</v>
      </c>
      <c r="E32" s="64">
        <v>4400</v>
      </c>
      <c r="F32" s="67">
        <v>79990</v>
      </c>
      <c r="G32" s="244"/>
      <c r="H32" s="244"/>
      <c r="I32" s="244">
        <v>0</v>
      </c>
      <c r="J32" s="244">
        <v>0</v>
      </c>
      <c r="K32" s="244"/>
      <c r="L32" s="156">
        <v>0</v>
      </c>
      <c r="M32" s="156">
        <v>0</v>
      </c>
      <c r="N32" s="150">
        <f t="shared" si="1"/>
        <v>0</v>
      </c>
      <c r="O32" s="20"/>
      <c r="P32" s="165"/>
      <c r="Q32" s="3"/>
      <c r="R32" s="3"/>
      <c r="S32" s="3"/>
      <c r="T32" s="147">
        <f t="shared" si="2"/>
        <v>0</v>
      </c>
      <c r="U32" s="206"/>
    </row>
    <row r="33" spans="1:21" ht="23.25" customHeight="1" thickBot="1">
      <c r="A33" s="88">
        <v>6712</v>
      </c>
      <c r="B33" s="87" t="s">
        <v>113</v>
      </c>
      <c r="C33" s="89">
        <v>88000</v>
      </c>
      <c r="D33" s="90" t="e">
        <f>#REF!-C33</f>
        <v>#REF!</v>
      </c>
      <c r="E33" s="90">
        <v>0</v>
      </c>
      <c r="F33" s="91">
        <v>32000</v>
      </c>
      <c r="G33" s="254"/>
      <c r="H33" s="254"/>
      <c r="I33" s="254">
        <v>0</v>
      </c>
      <c r="J33" s="254">
        <v>0</v>
      </c>
      <c r="K33" s="254"/>
      <c r="L33" s="167">
        <v>0</v>
      </c>
      <c r="M33" s="167">
        <v>0</v>
      </c>
      <c r="N33" s="150">
        <f t="shared" si="1"/>
        <v>0</v>
      </c>
      <c r="O33" s="20"/>
      <c r="P33" s="165"/>
      <c r="Q33" s="3"/>
      <c r="R33" s="3"/>
      <c r="S33" s="3"/>
      <c r="T33" s="147">
        <f t="shared" si="2"/>
        <v>0</v>
      </c>
      <c r="U33" s="206"/>
    </row>
    <row r="34" spans="1:21" s="84" customFormat="1" ht="21" thickBot="1">
      <c r="A34" s="92">
        <v>673</v>
      </c>
      <c r="B34" s="93" t="s">
        <v>111</v>
      </c>
      <c r="C34" s="80"/>
      <c r="D34" s="81"/>
      <c r="E34" s="81"/>
      <c r="F34" s="94"/>
      <c r="G34" s="247">
        <f>G35</f>
        <v>0</v>
      </c>
      <c r="H34" s="247">
        <f aca="true" t="shared" si="14" ref="H34:M34">H35</f>
        <v>0</v>
      </c>
      <c r="I34" s="247">
        <f t="shared" si="14"/>
        <v>0</v>
      </c>
      <c r="J34" s="247">
        <f t="shared" si="14"/>
        <v>0</v>
      </c>
      <c r="K34" s="247">
        <f t="shared" si="14"/>
        <v>0</v>
      </c>
      <c r="L34" s="159">
        <f t="shared" si="14"/>
        <v>0</v>
      </c>
      <c r="M34" s="159">
        <f t="shared" si="14"/>
        <v>0</v>
      </c>
      <c r="N34" s="150">
        <f t="shared" si="1"/>
        <v>0</v>
      </c>
      <c r="O34" s="20"/>
      <c r="P34" s="163"/>
      <c r="Q34" s="164"/>
      <c r="R34" s="164"/>
      <c r="S34" s="164"/>
      <c r="T34" s="147">
        <f t="shared" si="2"/>
        <v>0</v>
      </c>
      <c r="U34" s="206">
        <f>G34/G45*100</f>
        <v>0</v>
      </c>
    </row>
    <row r="35" spans="1:21" ht="20.25" customHeight="1" thickBot="1">
      <c r="A35" s="66">
        <v>6731</v>
      </c>
      <c r="B35" s="50" t="s">
        <v>100</v>
      </c>
      <c r="C35" s="63">
        <v>7088464</v>
      </c>
      <c r="D35" s="64" t="e">
        <f>#REF!-C35</f>
        <v>#REF!</v>
      </c>
      <c r="E35" s="64">
        <v>0</v>
      </c>
      <c r="F35" s="67">
        <v>6811673</v>
      </c>
      <c r="G35" s="240"/>
      <c r="H35" s="240"/>
      <c r="I35" s="244"/>
      <c r="J35" s="244"/>
      <c r="K35" s="244"/>
      <c r="L35" s="156">
        <v>0</v>
      </c>
      <c r="M35" s="156">
        <v>0</v>
      </c>
      <c r="N35" s="150">
        <f t="shared" si="1"/>
        <v>0</v>
      </c>
      <c r="O35" s="20"/>
      <c r="P35" s="165"/>
      <c r="Q35" s="3"/>
      <c r="R35" s="3"/>
      <c r="S35" s="3"/>
      <c r="T35" s="147">
        <f t="shared" si="2"/>
        <v>0</v>
      </c>
      <c r="U35" s="206"/>
    </row>
    <row r="36" spans="1:21" ht="20.25" customHeight="1" thickBot="1">
      <c r="A36" s="95">
        <v>68</v>
      </c>
      <c r="B36" s="69" t="s">
        <v>115</v>
      </c>
      <c r="C36" s="63"/>
      <c r="D36" s="64"/>
      <c r="E36" s="64"/>
      <c r="F36" s="67"/>
      <c r="G36" s="240"/>
      <c r="H36" s="240"/>
      <c r="I36" s="240"/>
      <c r="J36" s="240"/>
      <c r="K36" s="240">
        <f aca="true" t="shared" si="15" ref="G36:M37">K37</f>
        <v>0</v>
      </c>
      <c r="L36" s="153">
        <f t="shared" si="15"/>
        <v>0</v>
      </c>
      <c r="M36" s="153">
        <f t="shared" si="15"/>
        <v>0</v>
      </c>
      <c r="N36" s="228">
        <f t="shared" si="1"/>
        <v>0</v>
      </c>
      <c r="O36" s="217">
        <v>0</v>
      </c>
      <c r="P36" s="165">
        <v>0</v>
      </c>
      <c r="Q36" s="3"/>
      <c r="R36" s="3"/>
      <c r="S36" s="3"/>
      <c r="T36" s="147">
        <f t="shared" si="2"/>
        <v>0</v>
      </c>
      <c r="U36" s="206"/>
    </row>
    <row r="37" spans="1:21" s="84" customFormat="1" ht="14.25" thickBot="1">
      <c r="A37" s="70">
        <v>683</v>
      </c>
      <c r="B37" s="96" t="s">
        <v>79</v>
      </c>
      <c r="C37" s="80"/>
      <c r="D37" s="81"/>
      <c r="E37" s="81"/>
      <c r="F37" s="94"/>
      <c r="G37" s="247">
        <f t="shared" si="15"/>
        <v>0</v>
      </c>
      <c r="H37" s="247">
        <f t="shared" si="15"/>
        <v>0</v>
      </c>
      <c r="I37" s="247">
        <f t="shared" si="15"/>
        <v>0</v>
      </c>
      <c r="J37" s="247">
        <f t="shared" si="15"/>
        <v>0</v>
      </c>
      <c r="K37" s="247">
        <f t="shared" si="15"/>
        <v>0</v>
      </c>
      <c r="L37" s="159">
        <f t="shared" si="15"/>
        <v>0</v>
      </c>
      <c r="M37" s="159">
        <f t="shared" si="15"/>
        <v>0</v>
      </c>
      <c r="N37" s="150">
        <f t="shared" si="1"/>
        <v>0</v>
      </c>
      <c r="O37" s="20"/>
      <c r="P37" s="163"/>
      <c r="Q37" s="164"/>
      <c r="R37" s="164"/>
      <c r="S37" s="164"/>
      <c r="T37" s="147">
        <f t="shared" si="2"/>
        <v>0</v>
      </c>
      <c r="U37" s="206">
        <f>G37/G45*100</f>
        <v>0</v>
      </c>
    </row>
    <row r="38" spans="1:21" ht="14.25" thickBot="1">
      <c r="A38" s="97">
        <v>6831</v>
      </c>
      <c r="B38" s="50" t="s">
        <v>108</v>
      </c>
      <c r="C38" s="63"/>
      <c r="D38" s="64"/>
      <c r="E38" s="64"/>
      <c r="F38" s="67"/>
      <c r="G38" s="244">
        <v>0</v>
      </c>
      <c r="H38" s="244"/>
      <c r="I38" s="244"/>
      <c r="J38" s="244"/>
      <c r="K38" s="244"/>
      <c r="L38" s="156"/>
      <c r="M38" s="156"/>
      <c r="N38" s="150">
        <f t="shared" si="1"/>
        <v>0</v>
      </c>
      <c r="O38" s="20"/>
      <c r="P38" s="165"/>
      <c r="Q38" s="3"/>
      <c r="R38" s="3"/>
      <c r="S38" s="3"/>
      <c r="T38" s="147">
        <f t="shared" si="2"/>
        <v>0</v>
      </c>
      <c r="U38" s="206"/>
    </row>
    <row r="39" spans="1:21" ht="21" thickBot="1">
      <c r="A39" s="70">
        <v>7</v>
      </c>
      <c r="B39" s="69" t="s">
        <v>1</v>
      </c>
      <c r="C39" s="63"/>
      <c r="D39" s="64"/>
      <c r="E39" s="64"/>
      <c r="F39" s="67"/>
      <c r="G39" s="243">
        <f>G40</f>
        <v>0</v>
      </c>
      <c r="H39" s="244">
        <f aca="true" t="shared" si="16" ref="H39:M39">H40</f>
        <v>0</v>
      </c>
      <c r="I39" s="244">
        <f t="shared" si="16"/>
        <v>0</v>
      </c>
      <c r="J39" s="244">
        <f t="shared" si="16"/>
        <v>0</v>
      </c>
      <c r="K39" s="244"/>
      <c r="L39" s="156">
        <f t="shared" si="16"/>
        <v>0</v>
      </c>
      <c r="M39" s="156">
        <f t="shared" si="16"/>
        <v>0</v>
      </c>
      <c r="N39" s="150">
        <f t="shared" si="1"/>
        <v>0</v>
      </c>
      <c r="O39" s="20">
        <f>O40</f>
        <v>0</v>
      </c>
      <c r="P39" s="20">
        <f>P40</f>
        <v>0</v>
      </c>
      <c r="Q39" s="3"/>
      <c r="R39" s="3"/>
      <c r="S39" s="3"/>
      <c r="T39" s="147">
        <f t="shared" si="2"/>
        <v>0</v>
      </c>
      <c r="U39" s="206">
        <f>G39/G45*100</f>
        <v>0</v>
      </c>
    </row>
    <row r="40" spans="1:21" ht="21" thickBot="1">
      <c r="A40" s="70">
        <v>72</v>
      </c>
      <c r="B40" s="69" t="s">
        <v>117</v>
      </c>
      <c r="C40" s="71">
        <f>SUM(C41:C42)</f>
        <v>2500</v>
      </c>
      <c r="D40" s="72">
        <f>D41+D42</f>
        <v>0</v>
      </c>
      <c r="E40" s="72">
        <f>E41+E42</f>
        <v>0</v>
      </c>
      <c r="F40" s="73">
        <f aca="true" t="shared" si="17" ref="F40:M40">SUM(F41:F42)</f>
        <v>2500</v>
      </c>
      <c r="G40" s="236">
        <f t="shared" si="17"/>
        <v>0</v>
      </c>
      <c r="H40" s="236">
        <f t="shared" si="17"/>
        <v>0</v>
      </c>
      <c r="I40" s="236">
        <f t="shared" si="17"/>
        <v>0</v>
      </c>
      <c r="J40" s="236">
        <f t="shared" si="17"/>
        <v>0</v>
      </c>
      <c r="K40" s="236">
        <f t="shared" si="17"/>
        <v>0</v>
      </c>
      <c r="L40" s="152">
        <f t="shared" si="17"/>
        <v>0</v>
      </c>
      <c r="M40" s="152">
        <f t="shared" si="17"/>
        <v>0</v>
      </c>
      <c r="N40" s="150">
        <f t="shared" si="1"/>
        <v>0</v>
      </c>
      <c r="O40" s="20">
        <v>0</v>
      </c>
      <c r="P40" s="165">
        <v>0</v>
      </c>
      <c r="Q40" s="3"/>
      <c r="R40" s="3"/>
      <c r="S40" s="3"/>
      <c r="T40" s="147">
        <f t="shared" si="2"/>
        <v>0</v>
      </c>
      <c r="U40" s="206">
        <f>G40/G45*100</f>
        <v>0</v>
      </c>
    </row>
    <row r="41" spans="1:21" ht="21" thickBot="1">
      <c r="A41" s="98">
        <v>7211</v>
      </c>
      <c r="B41" s="50" t="s">
        <v>16</v>
      </c>
      <c r="C41" s="63">
        <v>2500</v>
      </c>
      <c r="D41" s="64">
        <v>0</v>
      </c>
      <c r="E41" s="64">
        <v>0</v>
      </c>
      <c r="F41" s="67">
        <v>2500</v>
      </c>
      <c r="G41" s="249">
        <v>0</v>
      </c>
      <c r="H41" s="244">
        <v>0</v>
      </c>
      <c r="I41" s="244">
        <v>0</v>
      </c>
      <c r="J41" s="244">
        <v>0</v>
      </c>
      <c r="K41" s="244"/>
      <c r="L41" s="156">
        <v>0</v>
      </c>
      <c r="M41" s="161">
        <v>0</v>
      </c>
      <c r="N41" s="150">
        <f t="shared" si="1"/>
        <v>0</v>
      </c>
      <c r="O41" s="20"/>
      <c r="P41" s="165"/>
      <c r="Q41" s="3"/>
      <c r="R41" s="3"/>
      <c r="S41" s="3"/>
      <c r="T41" s="147">
        <f t="shared" si="2"/>
        <v>0</v>
      </c>
      <c r="U41" s="206"/>
    </row>
    <row r="42" spans="1:21" ht="24.75" customHeight="1" thickBot="1">
      <c r="A42" s="68">
        <v>7231</v>
      </c>
      <c r="B42" s="50" t="s">
        <v>17</v>
      </c>
      <c r="C42" s="63">
        <v>0</v>
      </c>
      <c r="D42" s="64">
        <v>0</v>
      </c>
      <c r="E42" s="64">
        <v>0</v>
      </c>
      <c r="F42" s="67"/>
      <c r="G42" s="249">
        <v>0</v>
      </c>
      <c r="H42" s="244">
        <v>0</v>
      </c>
      <c r="I42" s="244">
        <v>0</v>
      </c>
      <c r="J42" s="244">
        <v>0</v>
      </c>
      <c r="K42" s="244"/>
      <c r="L42" s="156">
        <v>0</v>
      </c>
      <c r="M42" s="161">
        <v>0</v>
      </c>
      <c r="N42" s="150">
        <f t="shared" si="1"/>
        <v>0</v>
      </c>
      <c r="O42" s="20"/>
      <c r="P42" s="165"/>
      <c r="Q42" s="3"/>
      <c r="R42" s="3"/>
      <c r="S42" s="3"/>
      <c r="T42" s="147">
        <f t="shared" si="2"/>
        <v>0</v>
      </c>
      <c r="U42" s="206"/>
    </row>
    <row r="43" spans="1:21" ht="14.25" thickBot="1">
      <c r="A43" s="82" t="s">
        <v>66</v>
      </c>
      <c r="B43" s="58" t="s">
        <v>65</v>
      </c>
      <c r="C43" s="80">
        <f>C14+C19+C24+C40</f>
        <v>12605986</v>
      </c>
      <c r="D43" s="81" t="e">
        <f>D14+D19+D24+D40</f>
        <v>#REF!</v>
      </c>
      <c r="E43" s="81">
        <f>E14+E19+E24+E40</f>
        <v>24400</v>
      </c>
      <c r="F43" s="73">
        <f>F14+F19+F24+F30+F40</f>
        <v>14725610</v>
      </c>
      <c r="G43" s="236">
        <f>G39+G5</f>
        <v>320000</v>
      </c>
      <c r="H43" s="236">
        <f aca="true" t="shared" si="18" ref="H43:P43">H39+H5</f>
        <v>0</v>
      </c>
      <c r="I43" s="236">
        <f t="shared" si="18"/>
        <v>0</v>
      </c>
      <c r="J43" s="236">
        <f t="shared" si="18"/>
        <v>0</v>
      </c>
      <c r="K43" s="236">
        <f t="shared" si="18"/>
        <v>320000</v>
      </c>
      <c r="L43" s="152">
        <f t="shared" si="18"/>
        <v>0</v>
      </c>
      <c r="M43" s="152">
        <f t="shared" si="18"/>
        <v>0</v>
      </c>
      <c r="N43" s="150">
        <f t="shared" si="1"/>
        <v>0</v>
      </c>
      <c r="O43" s="152">
        <f t="shared" si="18"/>
        <v>320000</v>
      </c>
      <c r="P43" s="152">
        <f t="shared" si="18"/>
        <v>320000</v>
      </c>
      <c r="Q43" s="3"/>
      <c r="R43" s="3"/>
      <c r="S43" s="3"/>
      <c r="T43" s="147">
        <f t="shared" si="2"/>
        <v>320000</v>
      </c>
      <c r="U43" s="206">
        <f>G43/G45*100</f>
        <v>100</v>
      </c>
    </row>
    <row r="44" spans="1:22" ht="21.75" customHeight="1" thickBot="1">
      <c r="A44" s="57">
        <v>9221</v>
      </c>
      <c r="B44" s="50" t="s">
        <v>50</v>
      </c>
      <c r="C44" s="63">
        <v>5785000</v>
      </c>
      <c r="D44" s="64">
        <v>720295</v>
      </c>
      <c r="E44" s="64">
        <v>0</v>
      </c>
      <c r="F44" s="65">
        <v>8897687</v>
      </c>
      <c r="G44" s="255">
        <v>0</v>
      </c>
      <c r="H44" s="256">
        <v>0</v>
      </c>
      <c r="I44" s="257">
        <v>0</v>
      </c>
      <c r="J44" s="258">
        <v>0</v>
      </c>
      <c r="K44" s="259">
        <v>0</v>
      </c>
      <c r="L44" s="212">
        <v>0</v>
      </c>
      <c r="M44" s="215">
        <v>0</v>
      </c>
      <c r="N44" s="148">
        <f t="shared" si="1"/>
        <v>0</v>
      </c>
      <c r="O44" s="217">
        <v>0</v>
      </c>
      <c r="P44" s="165">
        <v>0</v>
      </c>
      <c r="Q44" s="3"/>
      <c r="R44" s="3"/>
      <c r="S44" s="3"/>
      <c r="T44" s="147">
        <f t="shared" si="2"/>
        <v>0</v>
      </c>
      <c r="U44" s="206">
        <f>G44/G45*100</f>
        <v>0</v>
      </c>
      <c r="V44" s="34">
        <f>G44+O44+P44</f>
        <v>0</v>
      </c>
    </row>
    <row r="45" spans="1:21" ht="14.25" thickBot="1">
      <c r="A45" s="99"/>
      <c r="B45" s="100" t="s">
        <v>54</v>
      </c>
      <c r="C45" s="101">
        <f aca="true" t="shared" si="19" ref="C45:P45">C43+C44</f>
        <v>18390986</v>
      </c>
      <c r="D45" s="102" t="e">
        <f t="shared" si="19"/>
        <v>#REF!</v>
      </c>
      <c r="E45" s="102">
        <f t="shared" si="19"/>
        <v>24400</v>
      </c>
      <c r="F45" s="103">
        <f t="shared" si="19"/>
        <v>23623297</v>
      </c>
      <c r="G45" s="243">
        <f t="shared" si="19"/>
        <v>320000</v>
      </c>
      <c r="H45" s="243">
        <f t="shared" si="19"/>
        <v>0</v>
      </c>
      <c r="I45" s="243">
        <f t="shared" si="19"/>
        <v>0</v>
      </c>
      <c r="J45" s="243">
        <f t="shared" si="19"/>
        <v>0</v>
      </c>
      <c r="K45" s="243">
        <f t="shared" si="19"/>
        <v>320000</v>
      </c>
      <c r="L45" s="155">
        <f t="shared" si="19"/>
        <v>0</v>
      </c>
      <c r="M45" s="155">
        <f t="shared" si="19"/>
        <v>0</v>
      </c>
      <c r="N45" s="150">
        <f t="shared" si="1"/>
        <v>0</v>
      </c>
      <c r="O45" s="155">
        <f t="shared" si="19"/>
        <v>320000</v>
      </c>
      <c r="P45" s="155">
        <f t="shared" si="19"/>
        <v>320000</v>
      </c>
      <c r="Q45" s="3"/>
      <c r="R45" s="3"/>
      <c r="S45" s="3"/>
      <c r="T45" s="147">
        <f t="shared" si="2"/>
        <v>320000</v>
      </c>
      <c r="U45" s="204">
        <f>U43+U44</f>
        <v>100</v>
      </c>
    </row>
    <row r="46" spans="1:16" ht="14.25" customHeight="1">
      <c r="A46" s="104"/>
      <c r="B46" s="105"/>
      <c r="C46" s="106"/>
      <c r="D46" s="107"/>
      <c r="E46" s="107"/>
      <c r="F46" s="3"/>
      <c r="G46" s="229"/>
      <c r="K46" s="231"/>
      <c r="L46" s="9"/>
      <c r="M46" s="367"/>
      <c r="O46" s="366"/>
      <c r="P46" s="366"/>
    </row>
    <row r="47" spans="1:16" ht="13.5">
      <c r="A47" s="23"/>
      <c r="B47" s="36"/>
      <c r="C47" s="106"/>
      <c r="D47" s="107"/>
      <c r="E47" s="107"/>
      <c r="F47" s="22"/>
      <c r="G47" s="260"/>
      <c r="H47" s="262"/>
      <c r="I47" s="262"/>
      <c r="J47" s="262"/>
      <c r="K47" s="231"/>
      <c r="L47" s="9"/>
      <c r="M47" s="365"/>
      <c r="O47" s="366"/>
      <c r="P47" s="366"/>
    </row>
    <row r="48" spans="1:16" ht="14.25" thickBot="1">
      <c r="A48" s="23"/>
      <c r="B48" s="108"/>
      <c r="C48" s="106"/>
      <c r="D48" s="107"/>
      <c r="E48" s="107"/>
      <c r="F48" s="22"/>
      <c r="G48" s="260"/>
      <c r="H48" s="262"/>
      <c r="I48" s="262"/>
      <c r="J48" s="262"/>
      <c r="K48" s="231"/>
      <c r="L48" s="9"/>
      <c r="M48" s="367"/>
      <c r="O48" s="366"/>
      <c r="P48" s="366"/>
    </row>
    <row r="49" spans="1:21" ht="82.5" customHeight="1" thickBot="1">
      <c r="A49" s="38" t="s">
        <v>9</v>
      </c>
      <c r="B49" s="39" t="s">
        <v>18</v>
      </c>
      <c r="C49" s="11" t="s">
        <v>57</v>
      </c>
      <c r="D49" s="11" t="s">
        <v>59</v>
      </c>
      <c r="E49" s="40" t="s">
        <v>58</v>
      </c>
      <c r="F49" s="11" t="s">
        <v>67</v>
      </c>
      <c r="G49" s="232" t="s">
        <v>154</v>
      </c>
      <c r="H49" s="233" t="s">
        <v>123</v>
      </c>
      <c r="I49" s="233" t="s">
        <v>126</v>
      </c>
      <c r="J49" s="234" t="s">
        <v>127</v>
      </c>
      <c r="K49" s="234" t="s">
        <v>124</v>
      </c>
      <c r="L49" s="14" t="s">
        <v>125</v>
      </c>
      <c r="M49" s="15" t="s">
        <v>128</v>
      </c>
      <c r="N49" s="41"/>
      <c r="O49" s="42" t="s">
        <v>144</v>
      </c>
      <c r="P49" s="42" t="s">
        <v>155</v>
      </c>
      <c r="U49" s="211" t="s">
        <v>138</v>
      </c>
    </row>
    <row r="50" spans="1:21" ht="14.25" thickBot="1">
      <c r="A50" s="38">
        <v>3</v>
      </c>
      <c r="B50" s="58" t="s">
        <v>73</v>
      </c>
      <c r="C50" s="11"/>
      <c r="D50" s="11"/>
      <c r="E50" s="40"/>
      <c r="F50" s="17">
        <f>F51+F61+F92</f>
        <v>14507259</v>
      </c>
      <c r="G50" s="263">
        <f aca="true" t="shared" si="20" ref="G50:P50">G51+G61+G92+G96</f>
        <v>288000</v>
      </c>
      <c r="H50" s="263">
        <f t="shared" si="20"/>
        <v>0</v>
      </c>
      <c r="I50" s="263">
        <f t="shared" si="20"/>
        <v>0</v>
      </c>
      <c r="J50" s="263">
        <f t="shared" si="20"/>
        <v>0</v>
      </c>
      <c r="K50" s="263">
        <f t="shared" si="20"/>
        <v>290919</v>
      </c>
      <c r="L50" s="25">
        <f t="shared" si="20"/>
        <v>0</v>
      </c>
      <c r="M50" s="25">
        <f t="shared" si="20"/>
        <v>0</v>
      </c>
      <c r="N50" s="109">
        <f aca="true" t="shared" si="21" ref="N50:N114">G50-H50-I50-J50-K50-L50-M50</f>
        <v>-2919</v>
      </c>
      <c r="O50" s="17">
        <f t="shared" si="20"/>
        <v>310000</v>
      </c>
      <c r="P50" s="17">
        <f t="shared" si="20"/>
        <v>310000</v>
      </c>
      <c r="T50" s="34">
        <f>SUM(H50:M50)</f>
        <v>290919</v>
      </c>
      <c r="U50" s="206">
        <f>G50/G126*100</f>
        <v>90</v>
      </c>
    </row>
    <row r="51" spans="1:21" ht="22.5" customHeight="1" thickBot="1">
      <c r="A51" s="110">
        <v>31</v>
      </c>
      <c r="B51" s="58" t="s">
        <v>2</v>
      </c>
      <c r="C51" s="16">
        <f>SUM(C53:C58)</f>
        <v>7876932</v>
      </c>
      <c r="D51" s="40">
        <f>SUM(D53:D58)</f>
        <v>136313</v>
      </c>
      <c r="E51" s="40" t="e">
        <f>SUM(E53:E58)</f>
        <v>#REF!</v>
      </c>
      <c r="F51" s="6">
        <f aca="true" t="shared" si="22" ref="F51:M51">F52+F56+F59</f>
        <v>8680083</v>
      </c>
      <c r="G51" s="264">
        <f t="shared" si="22"/>
        <v>150030</v>
      </c>
      <c r="H51" s="264">
        <f t="shared" si="22"/>
        <v>0</v>
      </c>
      <c r="I51" s="264">
        <f t="shared" si="22"/>
        <v>0</v>
      </c>
      <c r="J51" s="264">
        <f t="shared" si="22"/>
        <v>0</v>
      </c>
      <c r="K51" s="264">
        <f>K52+K56+K59</f>
        <v>156301</v>
      </c>
      <c r="L51" s="6">
        <f t="shared" si="22"/>
        <v>0</v>
      </c>
      <c r="M51" s="6">
        <f t="shared" si="22"/>
        <v>0</v>
      </c>
      <c r="N51" s="109">
        <f t="shared" si="21"/>
        <v>-6271</v>
      </c>
      <c r="O51" s="218">
        <v>150780</v>
      </c>
      <c r="P51" s="219">
        <v>151534</v>
      </c>
      <c r="T51" s="34">
        <f>SUM(H51:M51)</f>
        <v>156301</v>
      </c>
      <c r="U51" s="206">
        <f>G51/G126*100</f>
        <v>46.884375</v>
      </c>
    </row>
    <row r="52" spans="1:21" ht="14.25" thickBot="1">
      <c r="A52" s="110">
        <v>311</v>
      </c>
      <c r="B52" s="58" t="s">
        <v>71</v>
      </c>
      <c r="C52" s="16"/>
      <c r="D52" s="40"/>
      <c r="E52" s="40"/>
      <c r="F52" s="6">
        <f>F53+F54</f>
        <v>7283376</v>
      </c>
      <c r="G52" s="264">
        <f aca="true" t="shared" si="23" ref="G52:M52">SUM(G53:G55)</f>
        <v>128781</v>
      </c>
      <c r="H52" s="264">
        <f t="shared" si="23"/>
        <v>0</v>
      </c>
      <c r="I52" s="264">
        <f t="shared" si="23"/>
        <v>0</v>
      </c>
      <c r="J52" s="264">
        <f t="shared" si="23"/>
        <v>0</v>
      </c>
      <c r="K52" s="264">
        <f t="shared" si="23"/>
        <v>134164</v>
      </c>
      <c r="L52" s="6">
        <f t="shared" si="23"/>
        <v>0</v>
      </c>
      <c r="M52" s="6">
        <f t="shared" si="23"/>
        <v>0</v>
      </c>
      <c r="N52" s="109">
        <f>G52-K52</f>
        <v>-5383</v>
      </c>
      <c r="O52" s="218"/>
      <c r="P52" s="219"/>
      <c r="T52" s="34">
        <f>SUM(H52:M52)</f>
        <v>134164</v>
      </c>
      <c r="U52" s="206">
        <f>G52/G126*100</f>
        <v>40.2440625</v>
      </c>
    </row>
    <row r="53" spans="1:21" ht="14.25" thickBot="1">
      <c r="A53" s="111">
        <v>3111</v>
      </c>
      <c r="B53" s="112" t="s">
        <v>19</v>
      </c>
      <c r="C53" s="113">
        <v>6628114</v>
      </c>
      <c r="D53" s="114">
        <v>116209</v>
      </c>
      <c r="E53" s="114">
        <v>0</v>
      </c>
      <c r="F53" s="33">
        <v>7220745</v>
      </c>
      <c r="G53" s="348">
        <v>128781</v>
      </c>
      <c r="H53" s="266">
        <v>0</v>
      </c>
      <c r="I53" s="265"/>
      <c r="J53" s="267">
        <v>0</v>
      </c>
      <c r="K53" s="348">
        <v>134164</v>
      </c>
      <c r="L53" s="7"/>
      <c r="M53" s="26"/>
      <c r="N53" s="109">
        <f t="shared" si="21"/>
        <v>-5383</v>
      </c>
      <c r="O53" s="218">
        <v>0</v>
      </c>
      <c r="P53" s="219">
        <v>0</v>
      </c>
      <c r="T53" s="34">
        <f>SUM(H53:M53)</f>
        <v>134164</v>
      </c>
      <c r="U53" s="206"/>
    </row>
    <row r="54" spans="1:21" ht="14.25" thickBot="1">
      <c r="A54" s="111">
        <v>3113</v>
      </c>
      <c r="B54" s="112" t="s">
        <v>20</v>
      </c>
      <c r="C54" s="113">
        <v>87089</v>
      </c>
      <c r="D54" s="114">
        <v>0</v>
      </c>
      <c r="E54" s="114" t="e">
        <f>C54-#REF!</f>
        <v>#REF!</v>
      </c>
      <c r="F54" s="33">
        <v>62631</v>
      </c>
      <c r="G54" s="265">
        <v>0</v>
      </c>
      <c r="H54" s="266"/>
      <c r="I54" s="265">
        <f>G54-H54-J54-K54-L54-M54</f>
        <v>0</v>
      </c>
      <c r="J54" s="266"/>
      <c r="K54" s="266"/>
      <c r="L54" s="7"/>
      <c r="M54" s="7"/>
      <c r="N54" s="109">
        <f t="shared" si="21"/>
        <v>0</v>
      </c>
      <c r="O54" s="218"/>
      <c r="P54" s="219"/>
      <c r="T54" s="34">
        <f aca="true" t="shared" si="24" ref="T54:T117">SUM(H54:M54)</f>
        <v>0</v>
      </c>
      <c r="U54" s="206"/>
    </row>
    <row r="55" spans="1:21" ht="14.25" hidden="1" thickBot="1">
      <c r="A55" s="115">
        <v>3114</v>
      </c>
      <c r="B55" s="116" t="s">
        <v>92</v>
      </c>
      <c r="C55" s="113"/>
      <c r="D55" s="114"/>
      <c r="E55" s="114"/>
      <c r="F55" s="33"/>
      <c r="G55" s="268">
        <v>0</v>
      </c>
      <c r="H55" s="266">
        <v>0</v>
      </c>
      <c r="I55" s="266">
        <v>0</v>
      </c>
      <c r="J55" s="266">
        <v>0</v>
      </c>
      <c r="K55" s="266"/>
      <c r="L55" s="7"/>
      <c r="M55" s="7"/>
      <c r="N55" s="109">
        <f t="shared" si="21"/>
        <v>0</v>
      </c>
      <c r="O55" s="218"/>
      <c r="P55" s="219"/>
      <c r="T55" s="34">
        <f t="shared" si="24"/>
        <v>0</v>
      </c>
      <c r="U55" s="206"/>
    </row>
    <row r="56" spans="1:21" ht="14.25" thickBot="1">
      <c r="A56" s="110">
        <v>313</v>
      </c>
      <c r="B56" s="117" t="s">
        <v>72</v>
      </c>
      <c r="C56" s="16"/>
      <c r="D56" s="40"/>
      <c r="E56" s="40"/>
      <c r="F56" s="27">
        <f>F57+F58</f>
        <v>1114357</v>
      </c>
      <c r="G56" s="269">
        <f>G57+G58</f>
        <v>21249</v>
      </c>
      <c r="H56" s="269">
        <f aca="true" t="shared" si="25" ref="H56:M56">H57+H58</f>
        <v>0</v>
      </c>
      <c r="I56" s="269">
        <f t="shared" si="25"/>
        <v>0</v>
      </c>
      <c r="J56" s="269">
        <f t="shared" si="25"/>
        <v>0</v>
      </c>
      <c r="K56" s="269">
        <f>K57+K58</f>
        <v>22137</v>
      </c>
      <c r="L56" s="27">
        <f t="shared" si="25"/>
        <v>0</v>
      </c>
      <c r="M56" s="27">
        <f t="shared" si="25"/>
        <v>0</v>
      </c>
      <c r="N56" s="109">
        <f>G56-K56</f>
        <v>-888</v>
      </c>
      <c r="O56" s="218"/>
      <c r="P56" s="219"/>
      <c r="T56" s="34">
        <f t="shared" si="24"/>
        <v>22137</v>
      </c>
      <c r="U56" s="206"/>
    </row>
    <row r="57" spans="1:21" ht="14.25" thickBot="1">
      <c r="A57" s="111">
        <v>3132</v>
      </c>
      <c r="B57" s="112" t="s">
        <v>21</v>
      </c>
      <c r="C57" s="113">
        <v>1040856</v>
      </c>
      <c r="D57" s="114">
        <v>18012</v>
      </c>
      <c r="E57" s="114">
        <v>0</v>
      </c>
      <c r="F57" s="33">
        <v>983256</v>
      </c>
      <c r="G57" s="364">
        <v>21249</v>
      </c>
      <c r="H57" s="266"/>
      <c r="I57" s="270">
        <v>0</v>
      </c>
      <c r="J57" s="270">
        <v>0</v>
      </c>
      <c r="K57" s="364">
        <v>22137</v>
      </c>
      <c r="L57" s="7"/>
      <c r="M57" s="29"/>
      <c r="N57" s="109">
        <f t="shared" si="21"/>
        <v>-888</v>
      </c>
      <c r="O57" s="218"/>
      <c r="P57" s="219"/>
      <c r="T57" s="34">
        <f t="shared" si="24"/>
        <v>22137</v>
      </c>
      <c r="U57" s="206"/>
    </row>
    <row r="58" spans="1:21" ht="14.25" thickBot="1">
      <c r="A58" s="111">
        <v>3133</v>
      </c>
      <c r="B58" s="112" t="s">
        <v>22</v>
      </c>
      <c r="C58" s="113">
        <v>120873</v>
      </c>
      <c r="D58" s="114">
        <v>2092</v>
      </c>
      <c r="E58" s="114">
        <v>0</v>
      </c>
      <c r="F58" s="33">
        <v>131101</v>
      </c>
      <c r="G58" s="364"/>
      <c r="H58" s="266"/>
      <c r="I58" s="270">
        <v>0</v>
      </c>
      <c r="J58" s="270">
        <v>0</v>
      </c>
      <c r="K58" s="364">
        <v>0</v>
      </c>
      <c r="L58" s="7"/>
      <c r="M58" s="29"/>
      <c r="N58" s="109">
        <f t="shared" si="21"/>
        <v>0</v>
      </c>
      <c r="O58" s="218"/>
      <c r="P58" s="219"/>
      <c r="T58" s="34">
        <f t="shared" si="24"/>
        <v>0</v>
      </c>
      <c r="U58" s="206"/>
    </row>
    <row r="59" spans="1:21" ht="24" thickBot="1">
      <c r="A59" s="110">
        <v>312</v>
      </c>
      <c r="B59" s="118" t="s">
        <v>3</v>
      </c>
      <c r="C59" s="16">
        <f>SUM(C60)</f>
        <v>319193</v>
      </c>
      <c r="D59" s="40">
        <f>SUM(D60:D61)</f>
        <v>38800</v>
      </c>
      <c r="E59" s="40">
        <f>SUM(E60:E61)</f>
        <v>0</v>
      </c>
      <c r="F59" s="17">
        <f aca="true" t="shared" si="26" ref="F59:M59">SUM(F60)</f>
        <v>282350</v>
      </c>
      <c r="G59" s="263">
        <f t="shared" si="26"/>
        <v>0</v>
      </c>
      <c r="H59" s="263">
        <f t="shared" si="26"/>
        <v>0</v>
      </c>
      <c r="I59" s="263">
        <f t="shared" si="26"/>
        <v>0</v>
      </c>
      <c r="J59" s="263">
        <f t="shared" si="26"/>
        <v>0</v>
      </c>
      <c r="K59" s="263">
        <f t="shared" si="26"/>
        <v>0</v>
      </c>
      <c r="L59" s="25">
        <f t="shared" si="26"/>
        <v>0</v>
      </c>
      <c r="M59" s="25">
        <f t="shared" si="26"/>
        <v>0</v>
      </c>
      <c r="N59" s="109">
        <f>G59-K59</f>
        <v>0</v>
      </c>
      <c r="O59" s="218">
        <v>0</v>
      </c>
      <c r="P59" s="219">
        <v>0</v>
      </c>
      <c r="T59" s="34">
        <f t="shared" si="24"/>
        <v>0</v>
      </c>
      <c r="U59" s="206">
        <f>G59/G126*100</f>
        <v>0</v>
      </c>
    </row>
    <row r="60" spans="1:21" ht="23.25" customHeight="1" thickBot="1">
      <c r="A60" s="119">
        <v>3121</v>
      </c>
      <c r="B60" s="50" t="s">
        <v>135</v>
      </c>
      <c r="C60" s="113">
        <v>319193</v>
      </c>
      <c r="D60" s="114">
        <v>38800</v>
      </c>
      <c r="E60" s="114">
        <v>0</v>
      </c>
      <c r="F60" s="33">
        <v>282350</v>
      </c>
      <c r="G60" s="268">
        <v>0</v>
      </c>
      <c r="H60" s="271"/>
      <c r="I60" s="271">
        <v>0</v>
      </c>
      <c r="J60" s="272">
        <v>0</v>
      </c>
      <c r="K60" s="271"/>
      <c r="L60" s="26">
        <v>0</v>
      </c>
      <c r="M60" s="30">
        <v>0</v>
      </c>
      <c r="N60" s="109">
        <f t="shared" si="21"/>
        <v>0</v>
      </c>
      <c r="O60" s="218"/>
      <c r="P60" s="219"/>
      <c r="T60" s="34">
        <f t="shared" si="24"/>
        <v>0</v>
      </c>
      <c r="U60" s="206"/>
    </row>
    <row r="61" spans="1:21" s="120" customFormat="1" ht="14.25" thickBot="1">
      <c r="A61" s="110">
        <v>32</v>
      </c>
      <c r="B61" s="58" t="s">
        <v>4</v>
      </c>
      <c r="C61" s="11"/>
      <c r="D61" s="40"/>
      <c r="E61" s="40"/>
      <c r="F61" s="6">
        <f>F62+F66+F73+F85</f>
        <v>5820326</v>
      </c>
      <c r="G61" s="264">
        <f aca="true" t="shared" si="27" ref="G61:M61">G62+G66+G73+G85+G83</f>
        <v>117341</v>
      </c>
      <c r="H61" s="264">
        <f t="shared" si="27"/>
        <v>0</v>
      </c>
      <c r="I61" s="264">
        <f t="shared" si="27"/>
        <v>0</v>
      </c>
      <c r="J61" s="264">
        <f t="shared" si="27"/>
        <v>0</v>
      </c>
      <c r="K61" s="264">
        <f t="shared" si="27"/>
        <v>113989</v>
      </c>
      <c r="L61" s="6">
        <f t="shared" si="27"/>
        <v>0</v>
      </c>
      <c r="M61" s="6">
        <f t="shared" si="27"/>
        <v>0</v>
      </c>
      <c r="N61" s="109">
        <f>G61-K61</f>
        <v>3352</v>
      </c>
      <c r="O61" s="220">
        <v>140220</v>
      </c>
      <c r="P61" s="220">
        <v>139466</v>
      </c>
      <c r="T61" s="34">
        <f t="shared" si="24"/>
        <v>113989</v>
      </c>
      <c r="U61" s="206">
        <f>G61/G126*100</f>
        <v>36.6690625</v>
      </c>
    </row>
    <row r="62" spans="1:21" ht="24" thickBot="1">
      <c r="A62" s="110">
        <v>321</v>
      </c>
      <c r="B62" s="58" t="s">
        <v>5</v>
      </c>
      <c r="C62" s="16">
        <f aca="true" t="shared" si="28" ref="C62:J62">SUM(C63:C65)</f>
        <v>317192</v>
      </c>
      <c r="D62" s="40">
        <f t="shared" si="28"/>
        <v>30000</v>
      </c>
      <c r="E62" s="40">
        <f t="shared" si="28"/>
        <v>0</v>
      </c>
      <c r="F62" s="17">
        <f>SUM(F63:F65)</f>
        <v>386612</v>
      </c>
      <c r="G62" s="263">
        <f>SUM(G63:G65)</f>
        <v>600</v>
      </c>
      <c r="H62" s="263">
        <f t="shared" si="28"/>
        <v>0</v>
      </c>
      <c r="I62" s="263">
        <f t="shared" si="28"/>
        <v>0</v>
      </c>
      <c r="J62" s="263">
        <f t="shared" si="28"/>
        <v>0</v>
      </c>
      <c r="K62" s="263">
        <f>SUM(K63:K65)</f>
        <v>2120</v>
      </c>
      <c r="L62" s="25">
        <f>SUM(L63:L65)</f>
        <v>0</v>
      </c>
      <c r="M62" s="25">
        <f>SUM(M63:M65)</f>
        <v>0</v>
      </c>
      <c r="N62" s="109">
        <f>G62-K62</f>
        <v>-1520</v>
      </c>
      <c r="O62" s="218"/>
      <c r="P62" s="219"/>
      <c r="T62" s="34">
        <f t="shared" si="24"/>
        <v>2120</v>
      </c>
      <c r="U62" s="206">
        <f>G62/G126*100</f>
        <v>0.1875</v>
      </c>
    </row>
    <row r="63" spans="1:21" ht="14.25" thickBot="1">
      <c r="A63" s="111">
        <v>3211</v>
      </c>
      <c r="B63" s="112" t="s">
        <v>23</v>
      </c>
      <c r="C63" s="113">
        <v>50000</v>
      </c>
      <c r="D63" s="114">
        <v>0</v>
      </c>
      <c r="E63" s="114">
        <v>0</v>
      </c>
      <c r="F63" s="33">
        <v>50000</v>
      </c>
      <c r="G63" s="368">
        <v>0</v>
      </c>
      <c r="H63" s="266"/>
      <c r="I63" s="265"/>
      <c r="J63" s="274"/>
      <c r="K63" s="368">
        <v>1520</v>
      </c>
      <c r="L63" s="7">
        <v>0</v>
      </c>
      <c r="M63" s="7">
        <v>0</v>
      </c>
      <c r="N63" s="109">
        <f t="shared" si="21"/>
        <v>-1520</v>
      </c>
      <c r="O63" s="218"/>
      <c r="P63" s="219"/>
      <c r="T63" s="34">
        <f t="shared" si="24"/>
        <v>1520</v>
      </c>
      <c r="U63" s="206"/>
    </row>
    <row r="64" spans="1:21" ht="21" customHeight="1" thickBot="1">
      <c r="A64" s="111">
        <v>3212</v>
      </c>
      <c r="B64" s="112" t="s">
        <v>24</v>
      </c>
      <c r="C64" s="113">
        <v>207192</v>
      </c>
      <c r="D64" s="114">
        <v>0</v>
      </c>
      <c r="E64" s="114">
        <v>0</v>
      </c>
      <c r="F64" s="33">
        <v>161172</v>
      </c>
      <c r="G64" s="369">
        <v>0</v>
      </c>
      <c r="H64" s="271"/>
      <c r="I64" s="271"/>
      <c r="J64" s="272"/>
      <c r="K64" s="369">
        <v>0</v>
      </c>
      <c r="L64" s="30">
        <v>0</v>
      </c>
      <c r="M64" s="30">
        <v>0</v>
      </c>
      <c r="N64" s="109">
        <f t="shared" si="21"/>
        <v>0</v>
      </c>
      <c r="O64" s="218"/>
      <c r="P64" s="219"/>
      <c r="T64" s="34">
        <f t="shared" si="24"/>
        <v>0</v>
      </c>
      <c r="U64" s="206"/>
    </row>
    <row r="65" spans="1:21" ht="14.25" thickBot="1">
      <c r="A65" s="111">
        <v>3213</v>
      </c>
      <c r="B65" s="112" t="s">
        <v>25</v>
      </c>
      <c r="C65" s="113">
        <v>60000</v>
      </c>
      <c r="D65" s="114">
        <v>30000</v>
      </c>
      <c r="E65" s="114">
        <v>0</v>
      </c>
      <c r="F65" s="33">
        <v>175440</v>
      </c>
      <c r="G65" s="369">
        <v>600</v>
      </c>
      <c r="H65" s="266"/>
      <c r="I65" s="265"/>
      <c r="J65" s="275"/>
      <c r="K65" s="369">
        <v>600</v>
      </c>
      <c r="L65" s="7">
        <v>0</v>
      </c>
      <c r="M65" s="7">
        <v>0</v>
      </c>
      <c r="N65" s="109">
        <f t="shared" si="21"/>
        <v>0</v>
      </c>
      <c r="O65" s="218"/>
      <c r="P65" s="219"/>
      <c r="T65" s="34">
        <f t="shared" si="24"/>
        <v>600</v>
      </c>
      <c r="U65" s="206"/>
    </row>
    <row r="66" spans="1:21" ht="24" thickBot="1">
      <c r="A66" s="110">
        <v>322</v>
      </c>
      <c r="B66" s="58" t="s">
        <v>6</v>
      </c>
      <c r="C66" s="16">
        <f>SUM(C67:C71)</f>
        <v>2622936</v>
      </c>
      <c r="D66" s="40" t="e">
        <f>SUM(D67:D71)</f>
        <v>#REF!</v>
      </c>
      <c r="E66" s="40" t="e">
        <f>SUM(E67:E71)</f>
        <v>#REF!</v>
      </c>
      <c r="F66" s="17">
        <f>SUM(F67:F72)</f>
        <v>3811485</v>
      </c>
      <c r="G66" s="263">
        <f>SUM(G67:G72)</f>
        <v>58994</v>
      </c>
      <c r="H66" s="263">
        <f aca="true" t="shared" si="29" ref="H66:M66">SUM(H67:H72)</f>
        <v>0</v>
      </c>
      <c r="I66" s="263">
        <f t="shared" si="29"/>
        <v>0</v>
      </c>
      <c r="J66" s="263">
        <f t="shared" si="29"/>
        <v>0</v>
      </c>
      <c r="K66" s="263">
        <f>SUM(K67:K72)</f>
        <v>58994</v>
      </c>
      <c r="L66" s="25">
        <f t="shared" si="29"/>
        <v>0</v>
      </c>
      <c r="M66" s="25">
        <f t="shared" si="29"/>
        <v>0</v>
      </c>
      <c r="N66" s="109">
        <f>G66-K66</f>
        <v>0</v>
      </c>
      <c r="O66" s="218"/>
      <c r="P66" s="219"/>
      <c r="T66" s="34">
        <f t="shared" si="24"/>
        <v>58994</v>
      </c>
      <c r="U66" s="206">
        <f>G66/G126*100</f>
        <v>18.435625</v>
      </c>
    </row>
    <row r="67" spans="1:21" ht="23.25" customHeight="1" thickBot="1">
      <c r="A67" s="111">
        <v>3221</v>
      </c>
      <c r="B67" s="112" t="s">
        <v>95</v>
      </c>
      <c r="C67" s="113">
        <v>301625</v>
      </c>
      <c r="D67" s="114" t="e">
        <f>#REF!-C67</f>
        <v>#REF!</v>
      </c>
      <c r="E67" s="114">
        <v>0</v>
      </c>
      <c r="F67" s="33">
        <v>485017</v>
      </c>
      <c r="G67" s="370">
        <v>19738</v>
      </c>
      <c r="H67" s="271"/>
      <c r="I67" s="271"/>
      <c r="J67" s="272"/>
      <c r="K67" s="370">
        <v>19738</v>
      </c>
      <c r="L67" s="30">
        <v>0</v>
      </c>
      <c r="M67" s="30"/>
      <c r="N67" s="109">
        <f t="shared" si="21"/>
        <v>0</v>
      </c>
      <c r="O67" s="218"/>
      <c r="P67" s="219"/>
      <c r="T67" s="34">
        <f t="shared" si="24"/>
        <v>19738</v>
      </c>
      <c r="U67" s="208" t="s">
        <v>136</v>
      </c>
    </row>
    <row r="68" spans="1:21" ht="15" thickBot="1">
      <c r="A68" s="111">
        <v>3222</v>
      </c>
      <c r="B68" s="112" t="s">
        <v>26</v>
      </c>
      <c r="C68" s="113">
        <v>1915162</v>
      </c>
      <c r="D68" s="114" t="e">
        <f>#REF!-C68</f>
        <v>#REF!</v>
      </c>
      <c r="E68" s="114">
        <v>0</v>
      </c>
      <c r="F68" s="33">
        <v>2740772</v>
      </c>
      <c r="G68" s="370">
        <v>39256</v>
      </c>
      <c r="H68" s="266"/>
      <c r="I68" s="265"/>
      <c r="J68" s="275"/>
      <c r="K68" s="370">
        <v>39256</v>
      </c>
      <c r="L68" s="33">
        <v>0</v>
      </c>
      <c r="M68" s="29">
        <v>0</v>
      </c>
      <c r="N68" s="109">
        <f t="shared" si="21"/>
        <v>0</v>
      </c>
      <c r="O68" s="218"/>
      <c r="P68" s="219"/>
      <c r="T68" s="34">
        <f t="shared" si="24"/>
        <v>39256</v>
      </c>
      <c r="U68" s="206"/>
    </row>
    <row r="69" spans="1:21" ht="14.25" thickBot="1">
      <c r="A69" s="111">
        <v>3223</v>
      </c>
      <c r="B69" s="112" t="s">
        <v>27</v>
      </c>
      <c r="C69" s="113">
        <v>308010</v>
      </c>
      <c r="D69" s="114">
        <v>0</v>
      </c>
      <c r="E69" s="114" t="e">
        <f>C69-#REF!</f>
        <v>#REF!</v>
      </c>
      <c r="F69" s="33">
        <v>426061</v>
      </c>
      <c r="G69" s="368">
        <v>0</v>
      </c>
      <c r="H69" s="266"/>
      <c r="I69" s="265"/>
      <c r="J69" s="275"/>
      <c r="K69" s="368">
        <v>0</v>
      </c>
      <c r="L69" s="33">
        <v>0</v>
      </c>
      <c r="M69" s="33"/>
      <c r="N69" s="109">
        <f t="shared" si="21"/>
        <v>0</v>
      </c>
      <c r="O69" s="218"/>
      <c r="P69" s="219"/>
      <c r="T69" s="34">
        <f t="shared" si="24"/>
        <v>0</v>
      </c>
      <c r="U69" s="206"/>
    </row>
    <row r="70" spans="1:21" ht="14.25" thickBot="1">
      <c r="A70" s="111">
        <v>3224</v>
      </c>
      <c r="B70" s="112" t="s">
        <v>28</v>
      </c>
      <c r="C70" s="113">
        <v>11000</v>
      </c>
      <c r="D70" s="114">
        <v>0</v>
      </c>
      <c r="E70" s="114" t="e">
        <f>C70-#REF!</f>
        <v>#REF!</v>
      </c>
      <c r="F70" s="33">
        <v>73212</v>
      </c>
      <c r="G70" s="368">
        <v>0</v>
      </c>
      <c r="H70" s="265"/>
      <c r="I70" s="265"/>
      <c r="J70" s="275"/>
      <c r="K70" s="368">
        <v>0</v>
      </c>
      <c r="L70" s="33"/>
      <c r="M70" s="33">
        <v>0</v>
      </c>
      <c r="N70" s="109">
        <f t="shared" si="21"/>
        <v>0</v>
      </c>
      <c r="O70" s="218"/>
      <c r="P70" s="219"/>
      <c r="T70" s="34">
        <f t="shared" si="24"/>
        <v>0</v>
      </c>
      <c r="U70" s="206"/>
    </row>
    <row r="71" spans="1:21" ht="14.25" thickBot="1">
      <c r="A71" s="111">
        <v>3225</v>
      </c>
      <c r="B71" s="112" t="s">
        <v>29</v>
      </c>
      <c r="C71" s="113">
        <v>87139</v>
      </c>
      <c r="D71" s="114" t="e">
        <f>#REF!-C71</f>
        <v>#REF!</v>
      </c>
      <c r="E71" s="114">
        <v>0</v>
      </c>
      <c r="F71" s="33">
        <v>57409</v>
      </c>
      <c r="G71" s="368">
        <v>0</v>
      </c>
      <c r="H71" s="266"/>
      <c r="I71" s="265"/>
      <c r="J71" s="275"/>
      <c r="K71" s="368">
        <v>0</v>
      </c>
      <c r="L71" s="33">
        <v>0</v>
      </c>
      <c r="M71" s="33"/>
      <c r="N71" s="109">
        <f t="shared" si="21"/>
        <v>0</v>
      </c>
      <c r="O71" s="218"/>
      <c r="P71" s="219"/>
      <c r="T71" s="34">
        <f t="shared" si="24"/>
        <v>0</v>
      </c>
      <c r="U71" s="206"/>
    </row>
    <row r="72" spans="1:21" ht="14.25" thickBot="1">
      <c r="A72" s="111">
        <v>3227</v>
      </c>
      <c r="B72" s="112" t="s">
        <v>63</v>
      </c>
      <c r="C72" s="113"/>
      <c r="D72" s="114"/>
      <c r="E72" s="114"/>
      <c r="F72" s="33">
        <v>29014</v>
      </c>
      <c r="G72" s="368">
        <v>0</v>
      </c>
      <c r="H72" s="266"/>
      <c r="I72" s="265"/>
      <c r="J72" s="275"/>
      <c r="K72" s="368">
        <v>0</v>
      </c>
      <c r="L72" s="33">
        <v>0</v>
      </c>
      <c r="M72" s="33">
        <v>0</v>
      </c>
      <c r="N72" s="109">
        <f t="shared" si="21"/>
        <v>0</v>
      </c>
      <c r="O72" s="218"/>
      <c r="P72" s="219"/>
      <c r="T72" s="34">
        <f t="shared" si="24"/>
        <v>0</v>
      </c>
      <c r="U72" s="206"/>
    </row>
    <row r="73" spans="1:21" ht="14.25" thickBot="1">
      <c r="A73" s="110">
        <v>323</v>
      </c>
      <c r="B73" s="58" t="s">
        <v>7</v>
      </c>
      <c r="C73" s="16">
        <f aca="true" t="shared" si="30" ref="C73:J73">SUM(C74:C82)</f>
        <v>1229582</v>
      </c>
      <c r="D73" s="40" t="e">
        <f t="shared" si="30"/>
        <v>#REF!</v>
      </c>
      <c r="E73" s="40" t="e">
        <f t="shared" si="30"/>
        <v>#REF!</v>
      </c>
      <c r="F73" s="17">
        <f>SUM(F74:F82)</f>
        <v>1361151</v>
      </c>
      <c r="G73" s="263">
        <f>SUM(G74:G82)</f>
        <v>47572</v>
      </c>
      <c r="H73" s="263">
        <f t="shared" si="30"/>
        <v>0</v>
      </c>
      <c r="I73" s="263">
        <f t="shared" si="30"/>
        <v>0</v>
      </c>
      <c r="J73" s="263">
        <f t="shared" si="30"/>
        <v>0</v>
      </c>
      <c r="K73" s="263">
        <f>SUM(K74:K82)</f>
        <v>42700</v>
      </c>
      <c r="L73" s="25">
        <f>SUM(L74:L82)</f>
        <v>0</v>
      </c>
      <c r="M73" s="25">
        <f>SUM(M74:M82)</f>
        <v>0</v>
      </c>
      <c r="N73" s="109">
        <f>G73-K73</f>
        <v>4872</v>
      </c>
      <c r="O73" s="218"/>
      <c r="P73" s="219"/>
      <c r="T73" s="34">
        <f t="shared" si="24"/>
        <v>42700</v>
      </c>
      <c r="U73" s="206">
        <f>G73/G126*100</f>
        <v>14.86625</v>
      </c>
    </row>
    <row r="74" spans="1:21" ht="14.25" thickBot="1">
      <c r="A74" s="111">
        <v>3231</v>
      </c>
      <c r="B74" s="112" t="s">
        <v>30</v>
      </c>
      <c r="C74" s="113">
        <v>163712</v>
      </c>
      <c r="D74" s="114">
        <v>0</v>
      </c>
      <c r="E74" s="114" t="e">
        <f>C74-#REF!</f>
        <v>#REF!</v>
      </c>
      <c r="F74" s="33">
        <v>187000</v>
      </c>
      <c r="G74" s="368">
        <v>0</v>
      </c>
      <c r="H74" s="271"/>
      <c r="I74" s="271"/>
      <c r="J74" s="276"/>
      <c r="K74" s="368">
        <v>0</v>
      </c>
      <c r="L74" s="26">
        <v>0</v>
      </c>
      <c r="M74" s="26">
        <v>0</v>
      </c>
      <c r="N74" s="109">
        <f t="shared" si="21"/>
        <v>0</v>
      </c>
      <c r="O74" s="218"/>
      <c r="P74" s="219"/>
      <c r="T74" s="34">
        <f t="shared" si="24"/>
        <v>0</v>
      </c>
      <c r="U74" s="206"/>
    </row>
    <row r="75" spans="1:21" ht="14.25" thickBot="1">
      <c r="A75" s="111">
        <v>3232</v>
      </c>
      <c r="B75" s="112" t="s">
        <v>31</v>
      </c>
      <c r="C75" s="113">
        <v>266120</v>
      </c>
      <c r="D75" s="114">
        <v>0</v>
      </c>
      <c r="E75" s="114">
        <v>54120</v>
      </c>
      <c r="F75" s="33">
        <v>415235</v>
      </c>
      <c r="G75" s="368">
        <v>0</v>
      </c>
      <c r="H75" s="277"/>
      <c r="I75" s="271"/>
      <c r="J75" s="276"/>
      <c r="K75" s="368">
        <v>0</v>
      </c>
      <c r="L75" s="26">
        <v>0</v>
      </c>
      <c r="M75" s="26">
        <v>0</v>
      </c>
      <c r="N75" s="109">
        <f t="shared" si="21"/>
        <v>0</v>
      </c>
      <c r="O75" s="218"/>
      <c r="P75" s="219"/>
      <c r="T75" s="34">
        <f t="shared" si="24"/>
        <v>0</v>
      </c>
      <c r="U75" s="206"/>
    </row>
    <row r="76" spans="1:21" ht="14.25" thickBot="1">
      <c r="A76" s="111">
        <v>3233</v>
      </c>
      <c r="B76" s="112" t="s">
        <v>32</v>
      </c>
      <c r="C76" s="113">
        <v>36900</v>
      </c>
      <c r="D76" s="114">
        <v>0</v>
      </c>
      <c r="E76" s="114" t="e">
        <f>C76-#REF!</f>
        <v>#REF!</v>
      </c>
      <c r="F76" s="33">
        <v>88000</v>
      </c>
      <c r="G76" s="368">
        <v>15000</v>
      </c>
      <c r="H76" s="271"/>
      <c r="I76" s="271"/>
      <c r="J76" s="276"/>
      <c r="K76" s="368">
        <v>15000</v>
      </c>
      <c r="L76" s="26">
        <v>0</v>
      </c>
      <c r="M76" s="26">
        <v>0</v>
      </c>
      <c r="N76" s="109">
        <f t="shared" si="21"/>
        <v>0</v>
      </c>
      <c r="O76" s="221"/>
      <c r="P76" s="219"/>
      <c r="T76" s="34">
        <f t="shared" si="24"/>
        <v>15000</v>
      </c>
      <c r="U76" s="206"/>
    </row>
    <row r="77" spans="1:21" ht="16.5" customHeight="1" thickBot="1">
      <c r="A77" s="111">
        <v>3234</v>
      </c>
      <c r="B77" s="112" t="s">
        <v>33</v>
      </c>
      <c r="C77" s="113">
        <v>278526</v>
      </c>
      <c r="D77" s="114">
        <v>0</v>
      </c>
      <c r="E77" s="114" t="e">
        <f>C77-#REF!</f>
        <v>#REF!</v>
      </c>
      <c r="F77" s="33">
        <v>179455</v>
      </c>
      <c r="G77" s="368">
        <v>0</v>
      </c>
      <c r="H77" s="271"/>
      <c r="I77" s="271"/>
      <c r="J77" s="276"/>
      <c r="K77" s="368">
        <v>0</v>
      </c>
      <c r="L77" s="26">
        <v>0</v>
      </c>
      <c r="M77" s="26">
        <v>0</v>
      </c>
      <c r="N77" s="109">
        <f t="shared" si="21"/>
        <v>0</v>
      </c>
      <c r="O77" s="218"/>
      <c r="P77" s="219"/>
      <c r="T77" s="34">
        <f t="shared" si="24"/>
        <v>0</v>
      </c>
      <c r="U77" s="206"/>
    </row>
    <row r="78" spans="1:21" ht="14.25" thickBot="1">
      <c r="A78" s="111">
        <v>3235</v>
      </c>
      <c r="B78" s="112" t="s">
        <v>53</v>
      </c>
      <c r="C78" s="113">
        <v>10168</v>
      </c>
      <c r="D78" s="114" t="e">
        <f>#REF!-C78</f>
        <v>#REF!</v>
      </c>
      <c r="E78" s="114">
        <v>0</v>
      </c>
      <c r="F78" s="33">
        <v>18450</v>
      </c>
      <c r="G78" s="368">
        <v>0</v>
      </c>
      <c r="H78" s="271"/>
      <c r="I78" s="271"/>
      <c r="J78" s="276"/>
      <c r="K78" s="368">
        <v>0</v>
      </c>
      <c r="L78" s="26">
        <v>0</v>
      </c>
      <c r="M78" s="26">
        <v>0</v>
      </c>
      <c r="N78" s="109">
        <f t="shared" si="21"/>
        <v>0</v>
      </c>
      <c r="O78" s="218"/>
      <c r="P78" s="219"/>
      <c r="T78" s="34">
        <f t="shared" si="24"/>
        <v>0</v>
      </c>
      <c r="U78" s="206"/>
    </row>
    <row r="79" spans="1:21" ht="14.25" thickBot="1">
      <c r="A79" s="111">
        <v>3236</v>
      </c>
      <c r="B79" s="112" t="s">
        <v>34</v>
      </c>
      <c r="C79" s="113">
        <v>70000</v>
      </c>
      <c r="D79" s="114">
        <v>0</v>
      </c>
      <c r="E79" s="114" t="e">
        <f>C79-#REF!</f>
        <v>#REF!</v>
      </c>
      <c r="F79" s="33">
        <v>82959</v>
      </c>
      <c r="G79" s="368">
        <v>0</v>
      </c>
      <c r="H79" s="271"/>
      <c r="I79" s="271"/>
      <c r="J79" s="276"/>
      <c r="K79" s="368">
        <v>0</v>
      </c>
      <c r="L79" s="26">
        <v>0</v>
      </c>
      <c r="M79" s="26">
        <v>0</v>
      </c>
      <c r="N79" s="109">
        <f t="shared" si="21"/>
        <v>0</v>
      </c>
      <c r="O79" s="218"/>
      <c r="P79" s="219"/>
      <c r="T79" s="34">
        <f t="shared" si="24"/>
        <v>0</v>
      </c>
      <c r="U79" s="206"/>
    </row>
    <row r="80" spans="1:21" ht="14.25" thickBot="1">
      <c r="A80" s="111">
        <v>3237</v>
      </c>
      <c r="B80" s="112" t="s">
        <v>35</v>
      </c>
      <c r="C80" s="113">
        <v>222070</v>
      </c>
      <c r="D80" s="114" t="e">
        <f>#REF!-C80</f>
        <v>#REF!</v>
      </c>
      <c r="E80" s="114">
        <v>0</v>
      </c>
      <c r="F80" s="33">
        <v>171096</v>
      </c>
      <c r="G80" s="371">
        <v>31372</v>
      </c>
      <c r="H80" s="271"/>
      <c r="I80" s="271"/>
      <c r="J80" s="276"/>
      <c r="K80" s="371">
        <v>26500</v>
      </c>
      <c r="L80" s="26">
        <v>0</v>
      </c>
      <c r="M80" s="26">
        <v>0</v>
      </c>
      <c r="N80" s="109">
        <f t="shared" si="21"/>
        <v>4872</v>
      </c>
      <c r="O80" s="218"/>
      <c r="P80" s="219"/>
      <c r="T80" s="34">
        <f t="shared" si="24"/>
        <v>26500</v>
      </c>
      <c r="U80" s="206"/>
    </row>
    <row r="81" spans="1:21" ht="21.75" customHeight="1" thickBot="1">
      <c r="A81" s="111">
        <v>3238</v>
      </c>
      <c r="B81" s="112" t="s">
        <v>120</v>
      </c>
      <c r="C81" s="113">
        <v>7000</v>
      </c>
      <c r="D81" s="114" t="e">
        <f>#REF!-C81</f>
        <v>#REF!</v>
      </c>
      <c r="E81" s="114">
        <v>0</v>
      </c>
      <c r="F81" s="33">
        <v>46163</v>
      </c>
      <c r="G81" s="369">
        <v>1200</v>
      </c>
      <c r="H81" s="271"/>
      <c r="I81" s="271"/>
      <c r="J81" s="276"/>
      <c r="K81" s="369">
        <v>1200</v>
      </c>
      <c r="L81" s="26">
        <v>0</v>
      </c>
      <c r="M81" s="26">
        <v>0</v>
      </c>
      <c r="N81" s="109">
        <f t="shared" si="21"/>
        <v>0</v>
      </c>
      <c r="O81" s="218"/>
      <c r="P81" s="219"/>
      <c r="T81" s="34">
        <f t="shared" si="24"/>
        <v>1200</v>
      </c>
      <c r="U81" s="206"/>
    </row>
    <row r="82" spans="1:21" ht="24.75" customHeight="1" thickBot="1">
      <c r="A82" s="119">
        <v>3239</v>
      </c>
      <c r="B82" s="50" t="s">
        <v>98</v>
      </c>
      <c r="C82" s="113">
        <v>175086</v>
      </c>
      <c r="D82" s="114" t="e">
        <f>#REF!-C82</f>
        <v>#REF!</v>
      </c>
      <c r="E82" s="114">
        <v>0</v>
      </c>
      <c r="F82" s="121">
        <v>172793</v>
      </c>
      <c r="G82" s="369"/>
      <c r="H82" s="271"/>
      <c r="I82" s="271"/>
      <c r="J82" s="272"/>
      <c r="K82" s="369"/>
      <c r="L82" s="26">
        <v>0</v>
      </c>
      <c r="M82" s="26">
        <v>0</v>
      </c>
      <c r="N82" s="109">
        <f t="shared" si="21"/>
        <v>0</v>
      </c>
      <c r="O82" s="218"/>
      <c r="P82" s="219"/>
      <c r="T82" s="34">
        <f t="shared" si="24"/>
        <v>0</v>
      </c>
      <c r="U82" s="206"/>
    </row>
    <row r="83" spans="1:21" ht="21" thickBot="1">
      <c r="A83" s="38">
        <v>324</v>
      </c>
      <c r="B83" s="69" t="s">
        <v>82</v>
      </c>
      <c r="C83" s="16"/>
      <c r="D83" s="40"/>
      <c r="E83" s="40"/>
      <c r="F83" s="122"/>
      <c r="G83" s="269">
        <f aca="true" t="shared" si="31" ref="G83:M83">G84</f>
        <v>0</v>
      </c>
      <c r="H83" s="269">
        <f t="shared" si="31"/>
        <v>0</v>
      </c>
      <c r="I83" s="269">
        <f t="shared" si="31"/>
        <v>0</v>
      </c>
      <c r="J83" s="269">
        <f t="shared" si="31"/>
        <v>0</v>
      </c>
      <c r="K83" s="269">
        <f t="shared" si="31"/>
        <v>0</v>
      </c>
      <c r="L83" s="27">
        <f t="shared" si="31"/>
        <v>0</v>
      </c>
      <c r="M83" s="27">
        <f t="shared" si="31"/>
        <v>0</v>
      </c>
      <c r="N83" s="109">
        <f>G83-K83</f>
        <v>0</v>
      </c>
      <c r="O83" s="218"/>
      <c r="P83" s="219"/>
      <c r="T83" s="34">
        <f t="shared" si="24"/>
        <v>0</v>
      </c>
      <c r="U83" s="206">
        <f>G83/G126*100</f>
        <v>0</v>
      </c>
    </row>
    <row r="84" spans="1:21" ht="14.25" thickBot="1">
      <c r="A84" s="119">
        <v>3241</v>
      </c>
      <c r="B84" s="50" t="s">
        <v>83</v>
      </c>
      <c r="C84" s="113"/>
      <c r="D84" s="114"/>
      <c r="E84" s="114"/>
      <c r="F84" s="121"/>
      <c r="G84" s="266">
        <v>0</v>
      </c>
      <c r="H84" s="266"/>
      <c r="I84" s="271">
        <v>0</v>
      </c>
      <c r="J84" s="280">
        <v>0</v>
      </c>
      <c r="K84" s="266">
        <v>0</v>
      </c>
      <c r="L84" s="33">
        <v>0</v>
      </c>
      <c r="M84" s="33">
        <v>0</v>
      </c>
      <c r="N84" s="109">
        <v>21174</v>
      </c>
      <c r="O84" s="218"/>
      <c r="P84" s="219"/>
      <c r="T84" s="34">
        <f t="shared" si="24"/>
        <v>0</v>
      </c>
      <c r="U84" s="206"/>
    </row>
    <row r="85" spans="1:21" s="43" customFormat="1" ht="24" thickBot="1">
      <c r="A85" s="110">
        <v>329</v>
      </c>
      <c r="B85" s="58" t="s">
        <v>68</v>
      </c>
      <c r="C85" s="16">
        <f aca="true" t="shared" si="32" ref="C85:M85">SUM(C86:C91)</f>
        <v>260413</v>
      </c>
      <c r="D85" s="40">
        <f t="shared" si="32"/>
        <v>41000</v>
      </c>
      <c r="E85" s="40" t="e">
        <f t="shared" si="32"/>
        <v>#REF!</v>
      </c>
      <c r="F85" s="17">
        <f>SUM(F86:F91)</f>
        <v>261078</v>
      </c>
      <c r="G85" s="263">
        <f>SUM(G86:G91)</f>
        <v>10175</v>
      </c>
      <c r="H85" s="263">
        <f t="shared" si="32"/>
        <v>0</v>
      </c>
      <c r="I85" s="263">
        <f t="shared" si="32"/>
        <v>0</v>
      </c>
      <c r="J85" s="263">
        <f t="shared" si="32"/>
        <v>0</v>
      </c>
      <c r="K85" s="263">
        <f>SUM(K86:K91)</f>
        <v>10175</v>
      </c>
      <c r="L85" s="25">
        <f t="shared" si="32"/>
        <v>0</v>
      </c>
      <c r="M85" s="25">
        <f t="shared" si="32"/>
        <v>0</v>
      </c>
      <c r="N85" s="109">
        <f>G85-K85</f>
        <v>0</v>
      </c>
      <c r="O85" s="218"/>
      <c r="P85" s="222"/>
      <c r="T85" s="34">
        <f t="shared" si="24"/>
        <v>10175</v>
      </c>
      <c r="U85" s="206">
        <f>G85/G126*100</f>
        <v>3.1796875</v>
      </c>
    </row>
    <row r="86" spans="1:21" ht="14.25" thickBot="1">
      <c r="A86" s="111">
        <v>3291</v>
      </c>
      <c r="B86" s="112" t="s">
        <v>36</v>
      </c>
      <c r="C86" s="113">
        <v>87263</v>
      </c>
      <c r="D86" s="114">
        <v>0</v>
      </c>
      <c r="E86" s="114" t="e">
        <f>C86-#REF!</f>
        <v>#REF!</v>
      </c>
      <c r="F86" s="33">
        <v>86251</v>
      </c>
      <c r="G86" s="270"/>
      <c r="H86" s="266">
        <v>0</v>
      </c>
      <c r="I86" s="265">
        <f aca="true" t="shared" si="33" ref="I86:I91">G86-H86-J86-K86-L86-M86</f>
        <v>0</v>
      </c>
      <c r="J86" s="280">
        <v>0</v>
      </c>
      <c r="K86" s="266"/>
      <c r="L86" s="29">
        <v>0</v>
      </c>
      <c r="M86" s="29">
        <v>0</v>
      </c>
      <c r="N86" s="109">
        <f t="shared" si="21"/>
        <v>0</v>
      </c>
      <c r="O86" s="218"/>
      <c r="P86" s="219"/>
      <c r="T86" s="34">
        <f t="shared" si="24"/>
        <v>0</v>
      </c>
      <c r="U86" s="206"/>
    </row>
    <row r="87" spans="1:21" ht="14.25" thickBot="1">
      <c r="A87" s="111">
        <v>3292</v>
      </c>
      <c r="B87" s="112" t="s">
        <v>37</v>
      </c>
      <c r="C87" s="113">
        <v>91017</v>
      </c>
      <c r="D87" s="114">
        <v>0</v>
      </c>
      <c r="E87" s="114" t="e">
        <f>C87-#REF!</f>
        <v>#REF!</v>
      </c>
      <c r="F87" s="33">
        <v>112267</v>
      </c>
      <c r="G87" s="270"/>
      <c r="H87" s="266">
        <v>0</v>
      </c>
      <c r="I87" s="265">
        <f t="shared" si="33"/>
        <v>0</v>
      </c>
      <c r="J87" s="280"/>
      <c r="K87" s="266"/>
      <c r="L87" s="29">
        <v>0</v>
      </c>
      <c r="M87" s="29">
        <v>0</v>
      </c>
      <c r="N87" s="109">
        <f t="shared" si="21"/>
        <v>0</v>
      </c>
      <c r="O87" s="223"/>
      <c r="P87" s="219"/>
      <c r="T87" s="34">
        <f t="shared" si="24"/>
        <v>0</v>
      </c>
      <c r="U87" s="206"/>
    </row>
    <row r="88" spans="1:21" ht="14.25" thickBot="1">
      <c r="A88" s="111">
        <v>3293</v>
      </c>
      <c r="B88" s="112" t="s">
        <v>38</v>
      </c>
      <c r="C88" s="113">
        <v>9133</v>
      </c>
      <c r="D88" s="114">
        <v>0</v>
      </c>
      <c r="E88" s="114" t="e">
        <f>C88-#REF!</f>
        <v>#REF!</v>
      </c>
      <c r="F88" s="33">
        <v>11560</v>
      </c>
      <c r="G88" s="270"/>
      <c r="H88" s="280">
        <v>0</v>
      </c>
      <c r="I88" s="265">
        <f t="shared" si="33"/>
        <v>0</v>
      </c>
      <c r="J88" s="280"/>
      <c r="K88" s="266"/>
      <c r="L88" s="29">
        <v>0</v>
      </c>
      <c r="M88" s="29">
        <v>0</v>
      </c>
      <c r="N88" s="109">
        <f t="shared" si="21"/>
        <v>0</v>
      </c>
      <c r="O88" s="223"/>
      <c r="P88" s="219"/>
      <c r="T88" s="34">
        <f t="shared" si="24"/>
        <v>0</v>
      </c>
      <c r="U88" s="206"/>
    </row>
    <row r="89" spans="1:21" ht="14.25" thickBot="1">
      <c r="A89" s="111">
        <v>3294</v>
      </c>
      <c r="B89" s="112" t="s">
        <v>39</v>
      </c>
      <c r="C89" s="113">
        <v>12000</v>
      </c>
      <c r="D89" s="114">
        <v>0</v>
      </c>
      <c r="E89" s="114" t="e">
        <f>C89-#REF!</f>
        <v>#REF!</v>
      </c>
      <c r="F89" s="33">
        <v>12000</v>
      </c>
      <c r="G89" s="270"/>
      <c r="H89" s="280">
        <v>0</v>
      </c>
      <c r="I89" s="265">
        <f t="shared" si="33"/>
        <v>0</v>
      </c>
      <c r="J89" s="280"/>
      <c r="K89" s="266"/>
      <c r="L89" s="29">
        <v>0</v>
      </c>
      <c r="M89" s="29">
        <v>0</v>
      </c>
      <c r="N89" s="109">
        <f t="shared" si="21"/>
        <v>0</v>
      </c>
      <c r="O89" s="223"/>
      <c r="P89" s="219"/>
      <c r="T89" s="34">
        <f t="shared" si="24"/>
        <v>0</v>
      </c>
      <c r="U89" s="206"/>
    </row>
    <row r="90" spans="1:21" ht="14.25" thickBot="1">
      <c r="A90" s="111">
        <v>3295</v>
      </c>
      <c r="B90" s="112" t="s">
        <v>61</v>
      </c>
      <c r="C90" s="113">
        <v>0</v>
      </c>
      <c r="D90" s="114">
        <v>41000</v>
      </c>
      <c r="E90" s="114">
        <v>0</v>
      </c>
      <c r="F90" s="33">
        <v>28000</v>
      </c>
      <c r="G90" s="270"/>
      <c r="H90" s="280">
        <v>0</v>
      </c>
      <c r="I90" s="265">
        <f t="shared" si="33"/>
        <v>0</v>
      </c>
      <c r="J90" s="280"/>
      <c r="K90" s="266"/>
      <c r="L90" s="29">
        <v>0</v>
      </c>
      <c r="M90" s="29">
        <v>0</v>
      </c>
      <c r="N90" s="109">
        <f t="shared" si="21"/>
        <v>0</v>
      </c>
      <c r="O90" s="223"/>
      <c r="P90" s="219"/>
      <c r="T90" s="34">
        <f t="shared" si="24"/>
        <v>0</v>
      </c>
      <c r="U90" s="206"/>
    </row>
    <row r="91" spans="1:21" s="170" customFormat="1" ht="21" thickBot="1">
      <c r="A91" s="111">
        <v>3299</v>
      </c>
      <c r="B91" s="112" t="s">
        <v>77</v>
      </c>
      <c r="C91" s="113">
        <v>61000</v>
      </c>
      <c r="D91" s="114">
        <v>0</v>
      </c>
      <c r="E91" s="114">
        <v>40000</v>
      </c>
      <c r="F91" s="33">
        <v>11000</v>
      </c>
      <c r="G91" s="372">
        <v>10175</v>
      </c>
      <c r="H91" s="280">
        <v>0</v>
      </c>
      <c r="I91" s="266">
        <f t="shared" si="33"/>
        <v>0</v>
      </c>
      <c r="J91" s="280"/>
      <c r="K91" s="372">
        <v>10175</v>
      </c>
      <c r="L91" s="29">
        <v>0</v>
      </c>
      <c r="M91" s="29">
        <v>0</v>
      </c>
      <c r="N91" s="109">
        <f t="shared" si="21"/>
        <v>0</v>
      </c>
      <c r="O91" s="224"/>
      <c r="P91" s="225"/>
      <c r="T91" s="171">
        <f t="shared" si="24"/>
        <v>10175</v>
      </c>
      <c r="U91" s="209"/>
    </row>
    <row r="92" spans="1:21" ht="24" thickBot="1">
      <c r="A92" s="110">
        <v>34</v>
      </c>
      <c r="B92" s="58" t="s">
        <v>69</v>
      </c>
      <c r="C92" s="16">
        <f>SUM(C94:C102)</f>
        <v>13200</v>
      </c>
      <c r="D92" s="40">
        <f>SUM(D94:D102)</f>
        <v>0</v>
      </c>
      <c r="E92" s="40">
        <f>SUM(E94:E102)</f>
        <v>0</v>
      </c>
      <c r="F92" s="17">
        <f>SUM(F94:F102)</f>
        <v>6850</v>
      </c>
      <c r="G92" s="263">
        <f aca="true" t="shared" si="34" ref="G92:M92">G93</f>
        <v>0</v>
      </c>
      <c r="H92" s="263">
        <f t="shared" si="34"/>
        <v>0</v>
      </c>
      <c r="I92" s="263">
        <f t="shared" si="34"/>
        <v>0</v>
      </c>
      <c r="J92" s="263">
        <f t="shared" si="34"/>
        <v>0</v>
      </c>
      <c r="K92" s="263">
        <f t="shared" si="34"/>
        <v>0</v>
      </c>
      <c r="L92" s="25">
        <f t="shared" si="34"/>
        <v>0</v>
      </c>
      <c r="M92" s="25">
        <f t="shared" si="34"/>
        <v>0</v>
      </c>
      <c r="N92" s="109">
        <f>G92-K92</f>
        <v>0</v>
      </c>
      <c r="O92" s="223">
        <v>0</v>
      </c>
      <c r="P92" s="219">
        <v>0</v>
      </c>
      <c r="T92" s="34">
        <f t="shared" si="24"/>
        <v>0</v>
      </c>
      <c r="U92" s="206">
        <f>G92/G126*100</f>
        <v>0</v>
      </c>
    </row>
    <row r="93" spans="1:21" ht="14.25" thickBot="1">
      <c r="A93" s="110">
        <v>343</v>
      </c>
      <c r="B93" s="58" t="s">
        <v>109</v>
      </c>
      <c r="C93" s="16"/>
      <c r="D93" s="40"/>
      <c r="E93" s="40"/>
      <c r="F93" s="17"/>
      <c r="G93" s="263">
        <f aca="true" t="shared" si="35" ref="G93:M93">G94+G95</f>
        <v>0</v>
      </c>
      <c r="H93" s="263">
        <f t="shared" si="35"/>
        <v>0</v>
      </c>
      <c r="I93" s="263">
        <f t="shared" si="35"/>
        <v>0</v>
      </c>
      <c r="J93" s="263">
        <f t="shared" si="35"/>
        <v>0</v>
      </c>
      <c r="K93" s="263">
        <f t="shared" si="35"/>
        <v>0</v>
      </c>
      <c r="L93" s="25">
        <f t="shared" si="35"/>
        <v>0</v>
      </c>
      <c r="M93" s="25">
        <f t="shared" si="35"/>
        <v>0</v>
      </c>
      <c r="N93" s="109">
        <f>G93-K93</f>
        <v>0</v>
      </c>
      <c r="O93" s="218"/>
      <c r="P93" s="219"/>
      <c r="T93" s="34">
        <f t="shared" si="24"/>
        <v>0</v>
      </c>
      <c r="U93" s="206">
        <f>G93/G126*100</f>
        <v>0</v>
      </c>
    </row>
    <row r="94" spans="1:21" ht="18.75" customHeight="1" thickBot="1">
      <c r="A94" s="111">
        <v>3431</v>
      </c>
      <c r="B94" s="112" t="s">
        <v>40</v>
      </c>
      <c r="C94" s="113">
        <v>8000</v>
      </c>
      <c r="D94" s="114">
        <v>0</v>
      </c>
      <c r="E94" s="114">
        <v>0</v>
      </c>
      <c r="F94" s="33">
        <v>6800</v>
      </c>
      <c r="G94" s="273">
        <v>0</v>
      </c>
      <c r="H94" s="280">
        <v>0</v>
      </c>
      <c r="I94" s="265">
        <f>G94-H94-J94-K94-L94-M94</f>
        <v>0</v>
      </c>
      <c r="J94" s="280">
        <v>0</v>
      </c>
      <c r="K94" s="266"/>
      <c r="L94" s="29">
        <v>0</v>
      </c>
      <c r="M94" s="29">
        <v>0</v>
      </c>
      <c r="N94" s="109">
        <f t="shared" si="21"/>
        <v>0</v>
      </c>
      <c r="O94" s="218"/>
      <c r="P94" s="219"/>
      <c r="T94" s="34">
        <f t="shared" si="24"/>
        <v>0</v>
      </c>
      <c r="U94" s="206"/>
    </row>
    <row r="95" spans="1:21" ht="14.25" thickBot="1">
      <c r="A95" s="111">
        <v>3434</v>
      </c>
      <c r="B95" s="112" t="s">
        <v>41</v>
      </c>
      <c r="C95" s="113">
        <v>200</v>
      </c>
      <c r="D95" s="114">
        <v>0</v>
      </c>
      <c r="E95" s="114">
        <v>0</v>
      </c>
      <c r="F95" s="33">
        <v>50</v>
      </c>
      <c r="G95" s="273">
        <v>0</v>
      </c>
      <c r="H95" s="280">
        <v>0</v>
      </c>
      <c r="I95" s="265">
        <f>G95-H95-J95-K95-L95-M95</f>
        <v>0</v>
      </c>
      <c r="J95" s="280">
        <v>0</v>
      </c>
      <c r="K95" s="266"/>
      <c r="L95" s="29">
        <v>0</v>
      </c>
      <c r="M95" s="29">
        <v>0</v>
      </c>
      <c r="N95" s="109">
        <f t="shared" si="21"/>
        <v>0</v>
      </c>
      <c r="O95" s="218"/>
      <c r="P95" s="219"/>
      <c r="T95" s="34">
        <f t="shared" si="24"/>
        <v>0</v>
      </c>
      <c r="U95" s="206"/>
    </row>
    <row r="96" spans="1:21" s="84" customFormat="1" ht="14.25" thickBot="1">
      <c r="A96" s="110">
        <v>38</v>
      </c>
      <c r="B96" s="123" t="s">
        <v>80</v>
      </c>
      <c r="C96" s="16"/>
      <c r="D96" s="40"/>
      <c r="E96" s="40"/>
      <c r="F96" s="27"/>
      <c r="G96" s="269">
        <f aca="true" t="shared" si="36" ref="G96:M96">G97+G99+G101</f>
        <v>20629</v>
      </c>
      <c r="H96" s="269">
        <f t="shared" si="36"/>
        <v>0</v>
      </c>
      <c r="I96" s="269">
        <f t="shared" si="36"/>
        <v>0</v>
      </c>
      <c r="J96" s="269">
        <f t="shared" si="36"/>
        <v>0</v>
      </c>
      <c r="K96" s="269">
        <f t="shared" si="36"/>
        <v>20629</v>
      </c>
      <c r="L96" s="27">
        <f t="shared" si="36"/>
        <v>0</v>
      </c>
      <c r="M96" s="27">
        <f t="shared" si="36"/>
        <v>0</v>
      </c>
      <c r="N96" s="109">
        <f t="shared" si="21"/>
        <v>0</v>
      </c>
      <c r="O96" s="218">
        <v>19000</v>
      </c>
      <c r="P96" s="223">
        <v>19000</v>
      </c>
      <c r="T96" s="34">
        <f t="shared" si="24"/>
        <v>20629</v>
      </c>
      <c r="U96" s="206">
        <f>G96/G126*100</f>
        <v>6.4465625</v>
      </c>
    </row>
    <row r="97" spans="1:21" s="84" customFormat="1" ht="14.25" thickBot="1">
      <c r="A97" s="124">
        <v>381</v>
      </c>
      <c r="B97" s="125" t="s">
        <v>88</v>
      </c>
      <c r="C97" s="16"/>
      <c r="D97" s="40"/>
      <c r="E97" s="40"/>
      <c r="F97" s="27"/>
      <c r="G97" s="269">
        <f aca="true" t="shared" si="37" ref="G97:M97">G98</f>
        <v>20629</v>
      </c>
      <c r="H97" s="269">
        <f t="shared" si="37"/>
        <v>0</v>
      </c>
      <c r="I97" s="269">
        <f t="shared" si="37"/>
        <v>0</v>
      </c>
      <c r="J97" s="269">
        <f t="shared" si="37"/>
        <v>0</v>
      </c>
      <c r="K97" s="269">
        <f t="shared" si="37"/>
        <v>20629</v>
      </c>
      <c r="L97" s="27">
        <f t="shared" si="37"/>
        <v>0</v>
      </c>
      <c r="M97" s="27">
        <f t="shared" si="37"/>
        <v>0</v>
      </c>
      <c r="N97" s="109">
        <f>G97-K97</f>
        <v>0</v>
      </c>
      <c r="O97" s="218"/>
      <c r="P97" s="223"/>
      <c r="T97" s="34">
        <f t="shared" si="24"/>
        <v>20629</v>
      </c>
      <c r="U97" s="206">
        <f>G97/G126*100</f>
        <v>6.4465625</v>
      </c>
    </row>
    <row r="98" spans="1:21" s="84" customFormat="1" ht="14.25" thickBot="1">
      <c r="A98" s="126">
        <v>3812</v>
      </c>
      <c r="B98" s="127" t="s">
        <v>89</v>
      </c>
      <c r="C98" s="16"/>
      <c r="D98" s="40"/>
      <c r="E98" s="40"/>
      <c r="F98" s="27"/>
      <c r="G98" s="368">
        <v>20629</v>
      </c>
      <c r="H98" s="269"/>
      <c r="I98" s="265">
        <f>G98-H98-J98-K98-L98-M98</f>
        <v>0</v>
      </c>
      <c r="J98" s="269"/>
      <c r="K98" s="368">
        <v>20629</v>
      </c>
      <c r="L98" s="27">
        <v>0</v>
      </c>
      <c r="M98" s="27">
        <v>0</v>
      </c>
      <c r="N98" s="109">
        <f t="shared" si="21"/>
        <v>0</v>
      </c>
      <c r="O98" s="218"/>
      <c r="P98" s="223"/>
      <c r="T98" s="34">
        <f t="shared" si="24"/>
        <v>20629</v>
      </c>
      <c r="U98" s="210"/>
    </row>
    <row r="99" spans="1:21" s="84" customFormat="1" ht="14.25" thickBot="1">
      <c r="A99" s="124">
        <v>382</v>
      </c>
      <c r="B99" s="125" t="s">
        <v>90</v>
      </c>
      <c r="C99" s="16"/>
      <c r="D99" s="40"/>
      <c r="E99" s="40"/>
      <c r="F99" s="27"/>
      <c r="G99" s="269">
        <f aca="true" t="shared" si="38" ref="G99:M99">G100</f>
        <v>0</v>
      </c>
      <c r="H99" s="269">
        <f t="shared" si="38"/>
        <v>0</v>
      </c>
      <c r="I99" s="269">
        <f t="shared" si="38"/>
        <v>0</v>
      </c>
      <c r="J99" s="269">
        <f t="shared" si="38"/>
        <v>0</v>
      </c>
      <c r="K99" s="269">
        <f t="shared" si="38"/>
        <v>0</v>
      </c>
      <c r="L99" s="27">
        <f t="shared" si="38"/>
        <v>0</v>
      </c>
      <c r="M99" s="27">
        <f t="shared" si="38"/>
        <v>0</v>
      </c>
      <c r="N99" s="109">
        <f t="shared" si="21"/>
        <v>0</v>
      </c>
      <c r="O99" s="218"/>
      <c r="P99" s="223"/>
      <c r="T99" s="34">
        <f t="shared" si="24"/>
        <v>0</v>
      </c>
      <c r="U99" s="210"/>
    </row>
    <row r="100" spans="1:21" s="84" customFormat="1" ht="13.5" customHeight="1" thickBot="1">
      <c r="A100" s="126">
        <v>3821</v>
      </c>
      <c r="B100" s="127" t="s">
        <v>97</v>
      </c>
      <c r="C100" s="16"/>
      <c r="D100" s="40"/>
      <c r="E100" s="40"/>
      <c r="F100" s="27"/>
      <c r="G100" s="368">
        <v>0</v>
      </c>
      <c r="H100" s="269"/>
      <c r="I100" s="265">
        <f>G100-H100-J100-K100-L100-M100</f>
        <v>0</v>
      </c>
      <c r="J100" s="269"/>
      <c r="K100" s="368">
        <v>0</v>
      </c>
      <c r="L100" s="27">
        <v>0</v>
      </c>
      <c r="M100" s="27">
        <v>0</v>
      </c>
      <c r="N100" s="109">
        <f t="shared" si="21"/>
        <v>0</v>
      </c>
      <c r="O100" s="218"/>
      <c r="P100" s="223"/>
      <c r="T100" s="34">
        <f t="shared" si="24"/>
        <v>0</v>
      </c>
      <c r="U100" s="210"/>
    </row>
    <row r="101" spans="1:21" s="84" customFormat="1" ht="14.25" thickBot="1">
      <c r="A101" s="110">
        <v>383</v>
      </c>
      <c r="B101" s="123" t="s">
        <v>81</v>
      </c>
      <c r="C101" s="16">
        <v>0</v>
      </c>
      <c r="D101" s="40">
        <v>0</v>
      </c>
      <c r="E101" s="40">
        <v>0</v>
      </c>
      <c r="F101" s="6">
        <v>0</v>
      </c>
      <c r="G101" s="264">
        <f>G102</f>
        <v>0</v>
      </c>
      <c r="H101" s="264">
        <f aca="true" t="shared" si="39" ref="H101:M101">H102</f>
        <v>0</v>
      </c>
      <c r="I101" s="264">
        <f t="shared" si="39"/>
        <v>0</v>
      </c>
      <c r="J101" s="264">
        <f t="shared" si="39"/>
        <v>0</v>
      </c>
      <c r="K101" s="264">
        <f>K102</f>
        <v>0</v>
      </c>
      <c r="L101" s="6">
        <f t="shared" si="39"/>
        <v>0</v>
      </c>
      <c r="M101" s="6">
        <f t="shared" si="39"/>
        <v>0</v>
      </c>
      <c r="N101" s="109">
        <f>G101-K101</f>
        <v>0</v>
      </c>
      <c r="O101" s="218"/>
      <c r="P101" s="223"/>
      <c r="T101" s="34">
        <f t="shared" si="24"/>
        <v>0</v>
      </c>
      <c r="U101" s="206">
        <f>G101/G126*100</f>
        <v>0</v>
      </c>
    </row>
    <row r="102" spans="1:21" ht="14.25" thickBot="1">
      <c r="A102" s="111">
        <v>3831</v>
      </c>
      <c r="B102" s="112" t="s">
        <v>56</v>
      </c>
      <c r="C102" s="113">
        <v>5000</v>
      </c>
      <c r="D102" s="114">
        <v>0</v>
      </c>
      <c r="E102" s="114">
        <v>0</v>
      </c>
      <c r="F102" s="7">
        <v>0</v>
      </c>
      <c r="G102" s="266">
        <v>0</v>
      </c>
      <c r="H102" s="280">
        <v>0</v>
      </c>
      <c r="I102" s="280">
        <v>0</v>
      </c>
      <c r="J102" s="280">
        <v>0</v>
      </c>
      <c r="K102" s="266"/>
      <c r="L102" s="29">
        <v>0</v>
      </c>
      <c r="M102" s="29">
        <v>0</v>
      </c>
      <c r="N102" s="109">
        <f t="shared" si="21"/>
        <v>0</v>
      </c>
      <c r="O102" s="218"/>
      <c r="P102" s="219"/>
      <c r="T102" s="34">
        <f t="shared" si="24"/>
        <v>0</v>
      </c>
      <c r="U102" s="206"/>
    </row>
    <row r="103" spans="1:21" ht="24" thickBot="1">
      <c r="A103" s="110">
        <v>4</v>
      </c>
      <c r="B103" s="58" t="s">
        <v>8</v>
      </c>
      <c r="C103" s="16">
        <f>SUM(C106:C125)</f>
        <v>6374559</v>
      </c>
      <c r="D103" s="40" t="e">
        <f>SUM(D106:D125)</f>
        <v>#REF!</v>
      </c>
      <c r="E103" s="40" t="e">
        <f>SUM(E106:E125)</f>
        <v>#REF!</v>
      </c>
      <c r="F103" s="17">
        <f>F104+F108+F123</f>
        <v>9825194</v>
      </c>
      <c r="G103" s="263">
        <f>G104+G108+G123</f>
        <v>32000</v>
      </c>
      <c r="H103" s="263">
        <f aca="true" t="shared" si="40" ref="H103:M103">H104+H108+H123</f>
        <v>0</v>
      </c>
      <c r="I103" s="263">
        <f t="shared" si="40"/>
        <v>0</v>
      </c>
      <c r="J103" s="263">
        <f t="shared" si="40"/>
        <v>0</v>
      </c>
      <c r="K103" s="263">
        <f t="shared" si="40"/>
        <v>32000</v>
      </c>
      <c r="L103" s="25">
        <f t="shared" si="40"/>
        <v>0</v>
      </c>
      <c r="M103" s="25">
        <f t="shared" si="40"/>
        <v>0</v>
      </c>
      <c r="N103" s="109">
        <f>G103-K103</f>
        <v>0</v>
      </c>
      <c r="O103" s="17">
        <f>O104+O108+O123</f>
        <v>10000</v>
      </c>
      <c r="P103" s="17">
        <f>P104+P108+P123</f>
        <v>10000</v>
      </c>
      <c r="T103" s="34">
        <f t="shared" si="24"/>
        <v>32000</v>
      </c>
      <c r="U103" s="206">
        <f>G103/G126*100</f>
        <v>10</v>
      </c>
    </row>
    <row r="104" spans="1:21" ht="24" thickBot="1">
      <c r="A104" s="110">
        <v>41</v>
      </c>
      <c r="B104" s="58" t="s">
        <v>74</v>
      </c>
      <c r="C104" s="16"/>
      <c r="D104" s="40"/>
      <c r="E104" s="40"/>
      <c r="F104" s="17">
        <f>F106+F107</f>
        <v>42312</v>
      </c>
      <c r="G104" s="263">
        <f>G105</f>
        <v>25000</v>
      </c>
      <c r="H104" s="263">
        <f aca="true" t="shared" si="41" ref="H104:M104">H105</f>
        <v>0</v>
      </c>
      <c r="I104" s="263">
        <f t="shared" si="41"/>
        <v>0</v>
      </c>
      <c r="J104" s="263">
        <f t="shared" si="41"/>
        <v>0</v>
      </c>
      <c r="K104" s="263">
        <f t="shared" si="41"/>
        <v>25000</v>
      </c>
      <c r="L104" s="25">
        <f t="shared" si="41"/>
        <v>0</v>
      </c>
      <c r="M104" s="25">
        <f t="shared" si="41"/>
        <v>0</v>
      </c>
      <c r="N104" s="109">
        <f>G104-K104</f>
        <v>0</v>
      </c>
      <c r="O104" s="218">
        <v>0</v>
      </c>
      <c r="P104" s="219">
        <v>0</v>
      </c>
      <c r="T104" s="34">
        <f t="shared" si="24"/>
        <v>25000</v>
      </c>
      <c r="U104" s="206">
        <f>G104/G126*100</f>
        <v>7.8125</v>
      </c>
    </row>
    <row r="105" spans="1:21" ht="14.25" thickBot="1">
      <c r="A105" s="110">
        <v>412</v>
      </c>
      <c r="B105" s="58" t="s">
        <v>129</v>
      </c>
      <c r="C105" s="16"/>
      <c r="D105" s="40"/>
      <c r="E105" s="40"/>
      <c r="F105" s="17"/>
      <c r="G105" s="263">
        <f>G106+G107</f>
        <v>25000</v>
      </c>
      <c r="H105" s="263">
        <f aca="true" t="shared" si="42" ref="H105:M105">H106+H107</f>
        <v>0</v>
      </c>
      <c r="I105" s="263">
        <f t="shared" si="42"/>
        <v>0</v>
      </c>
      <c r="J105" s="263">
        <f t="shared" si="42"/>
        <v>0</v>
      </c>
      <c r="K105" s="263">
        <f t="shared" si="42"/>
        <v>25000</v>
      </c>
      <c r="L105" s="25">
        <f t="shared" si="42"/>
        <v>0</v>
      </c>
      <c r="M105" s="25">
        <f t="shared" si="42"/>
        <v>0</v>
      </c>
      <c r="N105" s="109">
        <f>G105-K105</f>
        <v>0</v>
      </c>
      <c r="O105" s="218"/>
      <c r="P105" s="219"/>
      <c r="T105" s="34">
        <f t="shared" si="24"/>
        <v>25000</v>
      </c>
      <c r="U105" s="206">
        <f>G105/G126*100</f>
        <v>7.8125</v>
      </c>
    </row>
    <row r="106" spans="1:21" ht="14.25" thickBot="1">
      <c r="A106" s="111">
        <v>4123</v>
      </c>
      <c r="B106" s="50" t="s">
        <v>51</v>
      </c>
      <c r="C106" s="113">
        <v>7200</v>
      </c>
      <c r="D106" s="114" t="e">
        <f>#REF!-C106</f>
        <v>#REF!</v>
      </c>
      <c r="E106" s="114">
        <v>0</v>
      </c>
      <c r="F106" s="33">
        <v>10312</v>
      </c>
      <c r="G106" s="273">
        <v>25000</v>
      </c>
      <c r="H106" s="266">
        <v>0</v>
      </c>
      <c r="I106" s="265">
        <f>G106-H106-J106-K106-L106-M106</f>
        <v>0</v>
      </c>
      <c r="J106" s="266">
        <v>0</v>
      </c>
      <c r="K106" s="266">
        <v>25000</v>
      </c>
      <c r="L106" s="7">
        <v>0</v>
      </c>
      <c r="M106" s="7">
        <v>0</v>
      </c>
      <c r="N106" s="109">
        <f t="shared" si="21"/>
        <v>0</v>
      </c>
      <c r="O106" s="218"/>
      <c r="P106" s="219"/>
      <c r="T106" s="34">
        <f t="shared" si="24"/>
        <v>25000</v>
      </c>
      <c r="U106" s="206"/>
    </row>
    <row r="107" spans="1:21" ht="15.75" customHeight="1" thickBot="1">
      <c r="A107" s="111">
        <v>4124</v>
      </c>
      <c r="B107" s="50" t="s">
        <v>87</v>
      </c>
      <c r="C107" s="113"/>
      <c r="D107" s="114"/>
      <c r="E107" s="114"/>
      <c r="F107" s="33">
        <v>32000</v>
      </c>
      <c r="G107" s="280">
        <v>0</v>
      </c>
      <c r="H107" s="266">
        <v>0</v>
      </c>
      <c r="I107" s="265">
        <f>G107-H107-J107-K107-L107-M107</f>
        <v>0</v>
      </c>
      <c r="J107" s="266">
        <v>0</v>
      </c>
      <c r="K107" s="266"/>
      <c r="L107" s="7">
        <v>0</v>
      </c>
      <c r="M107" s="7">
        <v>0</v>
      </c>
      <c r="N107" s="109">
        <f t="shared" si="21"/>
        <v>0</v>
      </c>
      <c r="O107" s="218"/>
      <c r="P107" s="219"/>
      <c r="T107" s="34">
        <f t="shared" si="24"/>
        <v>0</v>
      </c>
      <c r="U107" s="206"/>
    </row>
    <row r="108" spans="1:21" ht="24" thickBot="1">
      <c r="A108" s="110">
        <v>42</v>
      </c>
      <c r="B108" s="58" t="s">
        <v>96</v>
      </c>
      <c r="C108" s="113"/>
      <c r="D108" s="114"/>
      <c r="E108" s="114"/>
      <c r="F108" s="27">
        <f aca="true" t="shared" si="43" ref="F108:M108">F109+F112+F119+F121</f>
        <v>9758882</v>
      </c>
      <c r="G108" s="269">
        <f t="shared" si="43"/>
        <v>7000</v>
      </c>
      <c r="H108" s="269">
        <f t="shared" si="43"/>
        <v>0</v>
      </c>
      <c r="I108" s="269">
        <f t="shared" si="43"/>
        <v>0</v>
      </c>
      <c r="J108" s="269">
        <f t="shared" si="43"/>
        <v>0</v>
      </c>
      <c r="K108" s="269">
        <f t="shared" si="43"/>
        <v>7000</v>
      </c>
      <c r="L108" s="27">
        <f t="shared" si="43"/>
        <v>0</v>
      </c>
      <c r="M108" s="27">
        <f t="shared" si="43"/>
        <v>0</v>
      </c>
      <c r="N108" s="109">
        <f>G108-K108</f>
        <v>0</v>
      </c>
      <c r="O108" s="218">
        <v>10000</v>
      </c>
      <c r="P108" s="219">
        <v>10000</v>
      </c>
      <c r="T108" s="34">
        <f t="shared" si="24"/>
        <v>7000</v>
      </c>
      <c r="U108" s="206">
        <f>G108/G126*100</f>
        <v>2.1875</v>
      </c>
    </row>
    <row r="109" spans="1:21" ht="14.25" thickBot="1">
      <c r="A109" s="110">
        <v>421</v>
      </c>
      <c r="B109" s="58" t="s">
        <v>78</v>
      </c>
      <c r="C109" s="113"/>
      <c r="D109" s="114"/>
      <c r="E109" s="114"/>
      <c r="F109" s="27">
        <f>F110+F111</f>
        <v>8890687</v>
      </c>
      <c r="G109" s="269">
        <f>G110+G111</f>
        <v>0</v>
      </c>
      <c r="H109" s="269">
        <f>H110+H111</f>
        <v>0</v>
      </c>
      <c r="I109" s="269">
        <f>I110+I111</f>
        <v>0</v>
      </c>
      <c r="J109" s="269">
        <f>J110+J111</f>
        <v>0</v>
      </c>
      <c r="K109" s="269"/>
      <c r="L109" s="27">
        <f>L110+L111</f>
        <v>0</v>
      </c>
      <c r="M109" s="27">
        <f>M110+M111</f>
        <v>0</v>
      </c>
      <c r="N109" s="109">
        <f>G109-K109</f>
        <v>0</v>
      </c>
      <c r="O109" s="218"/>
      <c r="P109" s="219"/>
      <c r="T109" s="34">
        <f t="shared" si="24"/>
        <v>0</v>
      </c>
      <c r="U109" s="206">
        <f>G109/G126*100</f>
        <v>0</v>
      </c>
    </row>
    <row r="110" spans="1:21" ht="14.25" thickBot="1">
      <c r="A110" s="111">
        <v>4211</v>
      </c>
      <c r="B110" s="50" t="s">
        <v>52</v>
      </c>
      <c r="C110" s="113">
        <v>5785000</v>
      </c>
      <c r="D110" s="114">
        <v>0</v>
      </c>
      <c r="E110" s="114" t="e">
        <f>C110-#REF!</f>
        <v>#REF!</v>
      </c>
      <c r="F110" s="33">
        <v>8140687</v>
      </c>
      <c r="G110" s="273">
        <v>0</v>
      </c>
      <c r="H110" s="266">
        <v>0</v>
      </c>
      <c r="I110" s="265">
        <v>0</v>
      </c>
      <c r="J110" s="266">
        <v>0</v>
      </c>
      <c r="K110" s="266"/>
      <c r="L110" s="7">
        <v>0</v>
      </c>
      <c r="M110" s="7">
        <v>0</v>
      </c>
      <c r="N110" s="109">
        <f t="shared" si="21"/>
        <v>0</v>
      </c>
      <c r="O110" s="223"/>
      <c r="P110" s="219"/>
      <c r="T110" s="34">
        <f t="shared" si="24"/>
        <v>0</v>
      </c>
      <c r="U110" s="206"/>
    </row>
    <row r="111" spans="1:21" ht="14.25" thickBot="1">
      <c r="A111" s="111">
        <v>4213</v>
      </c>
      <c r="B111" s="50" t="s">
        <v>64</v>
      </c>
      <c r="C111" s="113"/>
      <c r="D111" s="114"/>
      <c r="E111" s="114"/>
      <c r="F111" s="33">
        <v>750000</v>
      </c>
      <c r="G111" s="266">
        <v>0</v>
      </c>
      <c r="H111" s="266">
        <v>0</v>
      </c>
      <c r="I111" s="265">
        <f>G111-H111-J111-K111-L111-M111</f>
        <v>0</v>
      </c>
      <c r="J111" s="266">
        <v>0</v>
      </c>
      <c r="K111" s="266"/>
      <c r="L111" s="7">
        <v>0</v>
      </c>
      <c r="M111" s="7">
        <v>0</v>
      </c>
      <c r="N111" s="109">
        <f t="shared" si="21"/>
        <v>0</v>
      </c>
      <c r="O111" s="218"/>
      <c r="P111" s="219"/>
      <c r="T111" s="34">
        <f t="shared" si="24"/>
        <v>0</v>
      </c>
      <c r="U111" s="206"/>
    </row>
    <row r="112" spans="1:21" s="84" customFormat="1" ht="14.25" thickBot="1">
      <c r="A112" s="110">
        <v>422</v>
      </c>
      <c r="B112" s="69" t="s">
        <v>84</v>
      </c>
      <c r="C112" s="16"/>
      <c r="D112" s="40"/>
      <c r="E112" s="40"/>
      <c r="F112" s="27">
        <f aca="true" t="shared" si="44" ref="F112:M112">SUM(F113:F118)</f>
        <v>622945</v>
      </c>
      <c r="G112" s="269">
        <f t="shared" si="44"/>
        <v>7000</v>
      </c>
      <c r="H112" s="269">
        <f t="shared" si="44"/>
        <v>0</v>
      </c>
      <c r="I112" s="269">
        <f t="shared" si="44"/>
        <v>0</v>
      </c>
      <c r="J112" s="269">
        <f t="shared" si="44"/>
        <v>0</v>
      </c>
      <c r="K112" s="269">
        <f t="shared" si="44"/>
        <v>7000</v>
      </c>
      <c r="L112" s="27">
        <f t="shared" si="44"/>
        <v>0</v>
      </c>
      <c r="M112" s="27">
        <f t="shared" si="44"/>
        <v>0</v>
      </c>
      <c r="N112" s="109">
        <f>G112-K112</f>
        <v>0</v>
      </c>
      <c r="O112" s="223"/>
      <c r="P112" s="223"/>
      <c r="T112" s="34">
        <f t="shared" si="24"/>
        <v>7000</v>
      </c>
      <c r="U112" s="206">
        <f>G112/G126*100</f>
        <v>2.1875</v>
      </c>
    </row>
    <row r="113" spans="1:21" ht="14.25" thickBot="1">
      <c r="A113" s="111">
        <v>4221</v>
      </c>
      <c r="B113" s="112" t="s">
        <v>43</v>
      </c>
      <c r="C113" s="113">
        <v>289267</v>
      </c>
      <c r="D113" s="114" t="e">
        <f>#REF!-C113</f>
        <v>#REF!</v>
      </c>
      <c r="E113" s="114">
        <v>0</v>
      </c>
      <c r="F113" s="33">
        <v>267995</v>
      </c>
      <c r="G113" s="368">
        <v>7000</v>
      </c>
      <c r="H113" s="266"/>
      <c r="I113" s="265"/>
      <c r="J113" s="266"/>
      <c r="K113" s="368">
        <v>7000</v>
      </c>
      <c r="L113" s="7"/>
      <c r="M113" s="7">
        <v>0</v>
      </c>
      <c r="N113" s="109">
        <f t="shared" si="21"/>
        <v>0</v>
      </c>
      <c r="O113" s="218"/>
      <c r="P113" s="219"/>
      <c r="T113" s="34">
        <f t="shared" si="24"/>
        <v>7000</v>
      </c>
      <c r="U113" s="206"/>
    </row>
    <row r="114" spans="1:21" ht="14.25" thickBot="1">
      <c r="A114" s="111">
        <v>4222</v>
      </c>
      <c r="B114" s="112" t="s">
        <v>44</v>
      </c>
      <c r="C114" s="113">
        <v>677</v>
      </c>
      <c r="D114" s="114" t="e">
        <f>#REF!-C114</f>
        <v>#REF!</v>
      </c>
      <c r="E114" s="114">
        <v>0</v>
      </c>
      <c r="F114" s="7">
        <v>0</v>
      </c>
      <c r="G114" s="270"/>
      <c r="H114" s="266"/>
      <c r="I114" s="265"/>
      <c r="J114" s="266"/>
      <c r="K114" s="266"/>
      <c r="L114" s="7"/>
      <c r="M114" s="7"/>
      <c r="N114" s="109">
        <f t="shared" si="21"/>
        <v>0</v>
      </c>
      <c r="O114" s="218"/>
      <c r="P114" s="219"/>
      <c r="T114" s="34">
        <f t="shared" si="24"/>
        <v>0</v>
      </c>
      <c r="U114" s="206"/>
    </row>
    <row r="115" spans="1:21" ht="14.25" thickBot="1">
      <c r="A115" s="111">
        <v>4223</v>
      </c>
      <c r="B115" s="112" t="s">
        <v>45</v>
      </c>
      <c r="C115" s="113">
        <v>110000</v>
      </c>
      <c r="D115" s="114">
        <v>0</v>
      </c>
      <c r="E115" s="114" t="e">
        <f>C115-#REF!</f>
        <v>#REF!</v>
      </c>
      <c r="F115" s="33">
        <v>158125</v>
      </c>
      <c r="G115" s="266"/>
      <c r="H115" s="266"/>
      <c r="I115" s="265"/>
      <c r="J115" s="266"/>
      <c r="K115" s="266"/>
      <c r="L115" s="7"/>
      <c r="M115" s="7"/>
      <c r="N115" s="109">
        <f aca="true" t="shared" si="45" ref="N115:N125">G115-H115-I115-J115-K115-L115-M115</f>
        <v>0</v>
      </c>
      <c r="O115" s="218"/>
      <c r="P115" s="219"/>
      <c r="T115" s="34">
        <f t="shared" si="24"/>
        <v>0</v>
      </c>
      <c r="U115" s="206"/>
    </row>
    <row r="116" spans="1:21" ht="14.25" thickBot="1">
      <c r="A116" s="111">
        <v>4224</v>
      </c>
      <c r="B116" s="112" t="s">
        <v>46</v>
      </c>
      <c r="C116" s="113">
        <v>158061</v>
      </c>
      <c r="D116" s="114">
        <v>20172</v>
      </c>
      <c r="E116" s="114">
        <v>0</v>
      </c>
      <c r="F116" s="33">
        <v>108950</v>
      </c>
      <c r="G116" s="273"/>
      <c r="H116" s="265"/>
      <c r="I116" s="265"/>
      <c r="J116" s="266"/>
      <c r="K116" s="266">
        <v>0</v>
      </c>
      <c r="L116" s="7"/>
      <c r="M116" s="7">
        <v>0</v>
      </c>
      <c r="N116" s="109">
        <f t="shared" si="45"/>
        <v>0</v>
      </c>
      <c r="O116" s="218"/>
      <c r="P116" s="219"/>
      <c r="T116" s="34">
        <f t="shared" si="24"/>
        <v>0</v>
      </c>
      <c r="U116" s="206"/>
    </row>
    <row r="117" spans="1:21" ht="14.25" thickBot="1">
      <c r="A117" s="111">
        <v>4225</v>
      </c>
      <c r="B117" s="112" t="s">
        <v>47</v>
      </c>
      <c r="C117" s="113">
        <v>24354</v>
      </c>
      <c r="D117" s="114">
        <v>2030</v>
      </c>
      <c r="E117" s="114">
        <v>0</v>
      </c>
      <c r="F117" s="33">
        <v>59125</v>
      </c>
      <c r="G117" s="265">
        <v>0</v>
      </c>
      <c r="H117" s="266">
        <v>0</v>
      </c>
      <c r="I117" s="265">
        <f>G117-H117-J117-K117-L117-M117</f>
        <v>0</v>
      </c>
      <c r="J117" s="266">
        <v>0</v>
      </c>
      <c r="K117" s="266"/>
      <c r="L117" s="7"/>
      <c r="M117" s="7">
        <v>0</v>
      </c>
      <c r="N117" s="109">
        <f t="shared" si="45"/>
        <v>0</v>
      </c>
      <c r="O117" s="218"/>
      <c r="P117" s="219"/>
      <c r="T117" s="34">
        <f t="shared" si="24"/>
        <v>0</v>
      </c>
      <c r="U117" s="206"/>
    </row>
    <row r="118" spans="1:21" ht="14.25" thickBot="1">
      <c r="A118" s="111">
        <v>4227</v>
      </c>
      <c r="B118" s="112" t="s">
        <v>48</v>
      </c>
      <c r="C118" s="113">
        <v>0</v>
      </c>
      <c r="D118" s="114">
        <v>0</v>
      </c>
      <c r="E118" s="114" t="e">
        <f>C118-#REF!</f>
        <v>#REF!</v>
      </c>
      <c r="F118" s="7">
        <v>28750</v>
      </c>
      <c r="G118" s="265">
        <v>0</v>
      </c>
      <c r="H118" s="266">
        <v>0</v>
      </c>
      <c r="I118" s="265">
        <f>G118-H118-J118-K118-L118-M118</f>
        <v>0</v>
      </c>
      <c r="J118" s="266">
        <v>0</v>
      </c>
      <c r="K118" s="266"/>
      <c r="L118" s="7">
        <v>0</v>
      </c>
      <c r="M118" s="7">
        <v>0</v>
      </c>
      <c r="N118" s="109">
        <f t="shared" si="45"/>
        <v>0</v>
      </c>
      <c r="O118" s="218"/>
      <c r="P118" s="219"/>
      <c r="T118" s="34">
        <f aca="true" t="shared" si="46" ref="T118:T127">SUM(H118:M118)</f>
        <v>0</v>
      </c>
      <c r="U118" s="206"/>
    </row>
    <row r="119" spans="1:21" s="84" customFormat="1" ht="14.25" thickBot="1">
      <c r="A119" s="110">
        <v>423</v>
      </c>
      <c r="B119" s="123" t="s">
        <v>49</v>
      </c>
      <c r="C119" s="16"/>
      <c r="D119" s="40"/>
      <c r="E119" s="40"/>
      <c r="F119" s="6">
        <f aca="true" t="shared" si="47" ref="F119:M119">F120</f>
        <v>137500</v>
      </c>
      <c r="G119" s="264">
        <f t="shared" si="47"/>
        <v>0</v>
      </c>
      <c r="H119" s="264">
        <f t="shared" si="47"/>
        <v>0</v>
      </c>
      <c r="I119" s="264">
        <f t="shared" si="47"/>
        <v>0</v>
      </c>
      <c r="J119" s="264">
        <f t="shared" si="47"/>
        <v>0</v>
      </c>
      <c r="K119" s="264">
        <f t="shared" si="47"/>
        <v>0</v>
      </c>
      <c r="L119" s="6">
        <f t="shared" si="47"/>
        <v>0</v>
      </c>
      <c r="M119" s="6">
        <f t="shared" si="47"/>
        <v>0</v>
      </c>
      <c r="N119" s="109">
        <f t="shared" si="45"/>
        <v>0</v>
      </c>
      <c r="O119" s="218"/>
      <c r="P119" s="223"/>
      <c r="T119" s="34">
        <f t="shared" si="46"/>
        <v>0</v>
      </c>
      <c r="U119" s="210"/>
    </row>
    <row r="120" spans="1:21" ht="14.25" thickBot="1">
      <c r="A120" s="111">
        <v>4231</v>
      </c>
      <c r="B120" s="112" t="s">
        <v>85</v>
      </c>
      <c r="C120" s="113">
        <v>0</v>
      </c>
      <c r="D120" s="114">
        <v>0</v>
      </c>
      <c r="E120" s="114" t="e">
        <f>C120-#REF!</f>
        <v>#REF!</v>
      </c>
      <c r="F120" s="33">
        <v>137500</v>
      </c>
      <c r="G120" s="281">
        <v>0</v>
      </c>
      <c r="H120" s="266">
        <v>0</v>
      </c>
      <c r="I120" s="265">
        <f>G120-H120-J120-K120-L120-M120</f>
        <v>0</v>
      </c>
      <c r="J120" s="266">
        <v>0</v>
      </c>
      <c r="K120" s="266"/>
      <c r="L120" s="7">
        <v>0</v>
      </c>
      <c r="M120" s="33">
        <v>0</v>
      </c>
      <c r="N120" s="109">
        <f t="shared" si="45"/>
        <v>0</v>
      </c>
      <c r="O120" s="218"/>
      <c r="P120" s="219"/>
      <c r="T120" s="34">
        <f t="shared" si="46"/>
        <v>0</v>
      </c>
      <c r="U120" s="206"/>
    </row>
    <row r="121" spans="1:21" s="84" customFormat="1" ht="14.25" thickBot="1">
      <c r="A121" s="110">
        <v>426</v>
      </c>
      <c r="B121" s="123" t="s">
        <v>86</v>
      </c>
      <c r="C121" s="16"/>
      <c r="D121" s="40"/>
      <c r="E121" s="40"/>
      <c r="F121" s="27">
        <f aca="true" t="shared" si="48" ref="F121:M121">F122</f>
        <v>107750</v>
      </c>
      <c r="G121" s="269">
        <f t="shared" si="48"/>
        <v>0</v>
      </c>
      <c r="H121" s="269">
        <f t="shared" si="48"/>
        <v>0</v>
      </c>
      <c r="I121" s="269">
        <f t="shared" si="48"/>
        <v>0</v>
      </c>
      <c r="J121" s="269">
        <f t="shared" si="48"/>
        <v>0</v>
      </c>
      <c r="K121" s="269">
        <f t="shared" si="48"/>
        <v>0</v>
      </c>
      <c r="L121" s="27">
        <f t="shared" si="48"/>
        <v>0</v>
      </c>
      <c r="M121" s="27">
        <f t="shared" si="48"/>
        <v>0</v>
      </c>
      <c r="N121" s="109">
        <f>G121-K121</f>
        <v>0</v>
      </c>
      <c r="O121" s="218"/>
      <c r="P121" s="223"/>
      <c r="T121" s="34">
        <f t="shared" si="46"/>
        <v>0</v>
      </c>
      <c r="U121" s="206">
        <f>G121/G126*100</f>
        <v>0</v>
      </c>
    </row>
    <row r="122" spans="1:21" ht="14.25" thickBot="1">
      <c r="A122" s="111">
        <v>4262</v>
      </c>
      <c r="B122" s="128" t="s">
        <v>42</v>
      </c>
      <c r="C122" s="113">
        <v>0</v>
      </c>
      <c r="D122" s="114">
        <v>75768</v>
      </c>
      <c r="E122" s="114">
        <v>0</v>
      </c>
      <c r="F122" s="33">
        <v>107750</v>
      </c>
      <c r="G122" s="273">
        <v>0</v>
      </c>
      <c r="H122" s="266">
        <v>0</v>
      </c>
      <c r="I122" s="265">
        <f>G122-H122-J122-K122-L122-M122</f>
        <v>0</v>
      </c>
      <c r="J122" s="266">
        <v>0</v>
      </c>
      <c r="K122" s="266">
        <v>0</v>
      </c>
      <c r="L122" s="7">
        <v>0</v>
      </c>
      <c r="M122" s="7">
        <v>0</v>
      </c>
      <c r="N122" s="109">
        <f t="shared" si="45"/>
        <v>0</v>
      </c>
      <c r="O122" s="218"/>
      <c r="P122" s="219"/>
      <c r="T122" s="34">
        <f t="shared" si="46"/>
        <v>0</v>
      </c>
      <c r="U122" s="206"/>
    </row>
    <row r="123" spans="1:21" ht="24" thickBot="1">
      <c r="A123" s="110">
        <v>45</v>
      </c>
      <c r="B123" s="58" t="s">
        <v>75</v>
      </c>
      <c r="C123" s="113"/>
      <c r="D123" s="114"/>
      <c r="E123" s="114"/>
      <c r="F123" s="27">
        <f>F125</f>
        <v>24000</v>
      </c>
      <c r="G123" s="269">
        <f>G124</f>
        <v>0</v>
      </c>
      <c r="H123" s="269">
        <f aca="true" t="shared" si="49" ref="H123:M124">H124</f>
        <v>0</v>
      </c>
      <c r="I123" s="269">
        <f t="shared" si="49"/>
        <v>0</v>
      </c>
      <c r="J123" s="269">
        <f t="shared" si="49"/>
        <v>0</v>
      </c>
      <c r="K123" s="269">
        <f t="shared" si="49"/>
        <v>0</v>
      </c>
      <c r="L123" s="27">
        <f t="shared" si="49"/>
        <v>0</v>
      </c>
      <c r="M123" s="27">
        <f t="shared" si="49"/>
        <v>0</v>
      </c>
      <c r="N123" s="109">
        <f t="shared" si="45"/>
        <v>0</v>
      </c>
      <c r="O123" s="218"/>
      <c r="P123" s="219"/>
      <c r="T123" s="34">
        <f t="shared" si="46"/>
        <v>0</v>
      </c>
      <c r="U123" s="206"/>
    </row>
    <row r="124" spans="1:21" ht="14.25" thickBot="1">
      <c r="A124" s="110">
        <v>453</v>
      </c>
      <c r="B124" s="112" t="s">
        <v>99</v>
      </c>
      <c r="C124" s="113"/>
      <c r="D124" s="114"/>
      <c r="E124" s="114"/>
      <c r="F124" s="27"/>
      <c r="G124" s="269">
        <f>G125</f>
        <v>0</v>
      </c>
      <c r="H124" s="269">
        <f t="shared" si="49"/>
        <v>0</v>
      </c>
      <c r="I124" s="269">
        <f t="shared" si="49"/>
        <v>0</v>
      </c>
      <c r="J124" s="269">
        <f t="shared" si="49"/>
        <v>0</v>
      </c>
      <c r="K124" s="269">
        <f t="shared" si="49"/>
        <v>0</v>
      </c>
      <c r="L124" s="27">
        <f t="shared" si="49"/>
        <v>0</v>
      </c>
      <c r="M124" s="27">
        <f t="shared" si="49"/>
        <v>0</v>
      </c>
      <c r="N124" s="109">
        <f t="shared" si="45"/>
        <v>0</v>
      </c>
      <c r="O124" s="218"/>
      <c r="P124" s="219"/>
      <c r="T124" s="34">
        <f t="shared" si="46"/>
        <v>0</v>
      </c>
      <c r="U124" s="206"/>
    </row>
    <row r="125" spans="1:21" ht="14.25" thickBot="1">
      <c r="A125" s="111">
        <v>4531</v>
      </c>
      <c r="B125" s="112" t="s">
        <v>99</v>
      </c>
      <c r="C125" s="113">
        <v>0</v>
      </c>
      <c r="D125" s="114">
        <v>0</v>
      </c>
      <c r="E125" s="114" t="e">
        <f>C125-#REF!</f>
        <v>#REF!</v>
      </c>
      <c r="F125" s="7">
        <v>24000</v>
      </c>
      <c r="G125" s="271">
        <v>0</v>
      </c>
      <c r="H125" s="266">
        <v>0</v>
      </c>
      <c r="I125" s="265">
        <f>G125-H125-J125-K125-L125-M125</f>
        <v>0</v>
      </c>
      <c r="J125" s="266">
        <v>0</v>
      </c>
      <c r="K125" s="266"/>
      <c r="L125" s="7">
        <v>0</v>
      </c>
      <c r="M125" s="7">
        <v>0</v>
      </c>
      <c r="N125" s="109">
        <f t="shared" si="45"/>
        <v>0</v>
      </c>
      <c r="O125" s="218"/>
      <c r="P125" s="219"/>
      <c r="T125" s="34">
        <f t="shared" si="46"/>
        <v>0</v>
      </c>
      <c r="U125" s="206"/>
    </row>
    <row r="126" spans="1:21" ht="14.25" thickBot="1">
      <c r="A126" s="110" t="s">
        <v>76</v>
      </c>
      <c r="B126" s="96" t="s">
        <v>70</v>
      </c>
      <c r="C126" s="16">
        <f>C51+C59+C62+C66+C73+C85+C92+C103</f>
        <v>19014007</v>
      </c>
      <c r="D126" s="40" t="e">
        <f>D51+D59+D62+D66+D73+D85+D92+D103</f>
        <v>#REF!</v>
      </c>
      <c r="E126" s="40" t="e">
        <f>E51+E59+E62+E66+E73+E85+E92+E103</f>
        <v>#REF!</v>
      </c>
      <c r="F126" s="17">
        <f>F50+F103</f>
        <v>24332453</v>
      </c>
      <c r="G126" s="263">
        <f>G50+G103</f>
        <v>320000</v>
      </c>
      <c r="H126" s="263">
        <f aca="true" t="shared" si="50" ref="H126:M126">H50+H103</f>
        <v>0</v>
      </c>
      <c r="I126" s="263">
        <f t="shared" si="50"/>
        <v>0</v>
      </c>
      <c r="J126" s="263">
        <f t="shared" si="50"/>
        <v>0</v>
      </c>
      <c r="K126" s="263">
        <f t="shared" si="50"/>
        <v>322919</v>
      </c>
      <c r="L126" s="25">
        <f t="shared" si="50"/>
        <v>0</v>
      </c>
      <c r="M126" s="25">
        <f t="shared" si="50"/>
        <v>0</v>
      </c>
      <c r="N126" s="109">
        <f>G126-K126</f>
        <v>-2919</v>
      </c>
      <c r="O126" s="17">
        <f>O50+O103</f>
        <v>320000</v>
      </c>
      <c r="P126" s="17">
        <f>P50+P103</f>
        <v>320000</v>
      </c>
      <c r="T126" s="34">
        <f t="shared" si="46"/>
        <v>322919</v>
      </c>
      <c r="U126" s="206">
        <v>100</v>
      </c>
    </row>
    <row r="127" spans="1:21" ht="14.25" thickBot="1">
      <c r="A127" s="110"/>
      <c r="B127" s="50"/>
      <c r="C127" s="113"/>
      <c r="D127" s="114"/>
      <c r="E127" s="114"/>
      <c r="F127" s="7"/>
      <c r="G127" s="271"/>
      <c r="H127" s="266"/>
      <c r="I127" s="266"/>
      <c r="J127" s="266"/>
      <c r="K127" s="266"/>
      <c r="L127" s="7"/>
      <c r="M127" s="7"/>
      <c r="N127" s="109"/>
      <c r="O127" s="218"/>
      <c r="P127" s="219"/>
      <c r="T127" s="34">
        <f t="shared" si="46"/>
        <v>0</v>
      </c>
      <c r="U127" s="206"/>
    </row>
    <row r="128" spans="2:16" ht="13.5">
      <c r="B128" s="129"/>
      <c r="C128" s="1"/>
      <c r="D128" s="130"/>
      <c r="E128" s="131"/>
      <c r="F128" s="9"/>
      <c r="G128" s="231">
        <f>SUM(G45-G126-G127)</f>
        <v>0</v>
      </c>
      <c r="H128" s="231">
        <f aca="true" t="shared" si="51" ref="H128:M128">SUM(H45-H126)</f>
        <v>0</v>
      </c>
      <c r="I128" s="282">
        <f t="shared" si="51"/>
        <v>0</v>
      </c>
      <c r="J128" s="231">
        <f>SUM(J45-J126-J127)</f>
        <v>0</v>
      </c>
      <c r="K128" s="231">
        <f t="shared" si="51"/>
        <v>-2919</v>
      </c>
      <c r="L128" s="9">
        <f t="shared" si="51"/>
        <v>0</v>
      </c>
      <c r="M128" s="9">
        <f t="shared" si="51"/>
        <v>0</v>
      </c>
      <c r="N128" s="373"/>
      <c r="O128" s="9">
        <f>SUM(O45-O126-O127)</f>
        <v>0</v>
      </c>
      <c r="P128" s="9">
        <f>SUM(P45-P126-P127)</f>
        <v>0</v>
      </c>
    </row>
    <row r="129" spans="1:13" ht="13.5">
      <c r="A129" s="130"/>
      <c r="B129" s="129"/>
      <c r="C129" s="3"/>
      <c r="D129" s="2"/>
      <c r="E129" s="2"/>
      <c r="F129" s="3"/>
      <c r="G129" s="229"/>
      <c r="K129" s="231"/>
      <c r="L129" s="9"/>
      <c r="M129" s="9"/>
    </row>
    <row r="130" spans="1:16" ht="13.5" hidden="1">
      <c r="A130" s="130"/>
      <c r="B130" s="35"/>
      <c r="C130" s="3"/>
      <c r="D130" s="2"/>
      <c r="E130" s="2"/>
      <c r="F130" s="3"/>
      <c r="G130" s="229">
        <f>N126+K126</f>
        <v>320000</v>
      </c>
      <c r="K130" s="231"/>
      <c r="L130" s="9"/>
      <c r="M130" s="9"/>
      <c r="P130" s="34">
        <v>1773791.83</v>
      </c>
    </row>
    <row r="131" spans="1:13" ht="13.5" hidden="1">
      <c r="A131" s="130"/>
      <c r="B131" s="133"/>
      <c r="C131" s="3"/>
      <c r="D131" s="2"/>
      <c r="E131" s="2"/>
      <c r="F131" s="3"/>
      <c r="G131" s="229"/>
      <c r="K131" s="231"/>
      <c r="L131" s="9"/>
      <c r="M131" s="9"/>
    </row>
    <row r="132" spans="1:17" ht="13.5" hidden="1">
      <c r="A132" s="130"/>
      <c r="B132" s="134"/>
      <c r="C132" s="135"/>
      <c r="D132" s="136"/>
      <c r="E132" s="136"/>
      <c r="F132" s="3"/>
      <c r="G132" s="229"/>
      <c r="P132" s="34">
        <v>1208912</v>
      </c>
      <c r="Q132" s="1" t="s">
        <v>141</v>
      </c>
    </row>
    <row r="133" spans="1:7" ht="13.5">
      <c r="A133" s="130"/>
      <c r="B133" s="134"/>
      <c r="C133" s="135"/>
      <c r="D133" s="136"/>
      <c r="E133" s="136"/>
      <c r="F133" s="3"/>
      <c r="G133" s="229"/>
    </row>
    <row r="134" spans="1:7" ht="13.5">
      <c r="A134" s="130"/>
      <c r="B134" s="134"/>
      <c r="C134" s="135"/>
      <c r="D134" s="136"/>
      <c r="E134" s="136"/>
      <c r="F134" s="3"/>
      <c r="G134" s="229"/>
    </row>
    <row r="135" spans="1:7" ht="13.5">
      <c r="A135" s="130"/>
      <c r="B135" s="134"/>
      <c r="C135" s="135"/>
      <c r="D135" s="136"/>
      <c r="E135" s="136"/>
      <c r="F135" s="3"/>
      <c r="G135" s="229"/>
    </row>
    <row r="136" spans="1:7" ht="13.5">
      <c r="A136" s="130"/>
      <c r="B136" s="134"/>
      <c r="C136" s="135"/>
      <c r="D136" s="136"/>
      <c r="E136" s="136"/>
      <c r="F136" s="3"/>
      <c r="G136" s="229"/>
    </row>
    <row r="137" spans="1:7" ht="13.5">
      <c r="A137" s="130"/>
      <c r="B137" s="134"/>
      <c r="C137" s="135"/>
      <c r="D137" s="137"/>
      <c r="E137" s="136"/>
      <c r="F137" s="3"/>
      <c r="G137" s="229"/>
    </row>
    <row r="138" spans="1:7" ht="13.5">
      <c r="A138" s="130"/>
      <c r="B138" s="134"/>
      <c r="C138" s="135"/>
      <c r="D138" s="137"/>
      <c r="E138" s="136"/>
      <c r="F138" s="3"/>
      <c r="G138" s="229"/>
    </row>
    <row r="139" spans="1:7" ht="13.5">
      <c r="A139" s="130"/>
      <c r="B139" s="134"/>
      <c r="C139" s="135"/>
      <c r="D139" s="137"/>
      <c r="E139" s="136"/>
      <c r="F139" s="3"/>
      <c r="G139" s="229"/>
    </row>
    <row r="140" spans="1:7" ht="13.5">
      <c r="A140" s="130"/>
      <c r="B140" s="134"/>
      <c r="C140" s="135"/>
      <c r="D140" s="137"/>
      <c r="E140" s="136"/>
      <c r="F140" s="3"/>
      <c r="G140" s="229"/>
    </row>
    <row r="141" spans="1:7" ht="13.5">
      <c r="A141" s="130"/>
      <c r="B141" s="134"/>
      <c r="C141" s="135"/>
      <c r="D141" s="137"/>
      <c r="E141" s="136"/>
      <c r="F141" s="3"/>
      <c r="G141" s="229"/>
    </row>
    <row r="142" spans="1:7" ht="13.5">
      <c r="A142" s="130"/>
      <c r="B142" s="134"/>
      <c r="C142" s="135"/>
      <c r="D142" s="137"/>
      <c r="E142" s="136"/>
      <c r="F142" s="3"/>
      <c r="G142" s="229"/>
    </row>
    <row r="143" spans="1:7" ht="13.5">
      <c r="A143" s="130"/>
      <c r="B143" s="134"/>
      <c r="C143" s="135"/>
      <c r="D143" s="137"/>
      <c r="E143" s="136"/>
      <c r="F143" s="3"/>
      <c r="G143" s="229"/>
    </row>
    <row r="144" spans="1:7" ht="13.5">
      <c r="A144" s="130"/>
      <c r="B144" s="134"/>
      <c r="C144" s="135"/>
      <c r="D144" s="137"/>
      <c r="E144" s="136"/>
      <c r="F144" s="3"/>
      <c r="G144" s="229"/>
    </row>
    <row r="145" spans="1:7" ht="13.5">
      <c r="A145" s="130"/>
      <c r="B145" s="134"/>
      <c r="C145" s="135"/>
      <c r="D145" s="137"/>
      <c r="E145" s="136"/>
      <c r="F145" s="3"/>
      <c r="G145" s="229"/>
    </row>
    <row r="146" spans="1:7" ht="13.5">
      <c r="A146" s="130"/>
      <c r="B146" s="134"/>
      <c r="C146" s="135"/>
      <c r="D146" s="137"/>
      <c r="E146" s="136"/>
      <c r="F146" s="3"/>
      <c r="G146" s="229"/>
    </row>
    <row r="147" spans="1:7" ht="13.5">
      <c r="A147" s="130"/>
      <c r="B147" s="134"/>
      <c r="C147" s="135"/>
      <c r="D147" s="137"/>
      <c r="E147" s="136"/>
      <c r="F147" s="3"/>
      <c r="G147" s="229"/>
    </row>
    <row r="148" spans="1:7" ht="13.5">
      <c r="A148" s="130"/>
      <c r="B148" s="134"/>
      <c r="C148" s="135"/>
      <c r="D148" s="137"/>
      <c r="E148" s="136"/>
      <c r="F148" s="3"/>
      <c r="G148" s="229"/>
    </row>
    <row r="149" spans="1:7" ht="13.5">
      <c r="A149" s="130"/>
      <c r="B149" s="134"/>
      <c r="C149" s="135"/>
      <c r="D149" s="137"/>
      <c r="E149" s="136"/>
      <c r="F149" s="3"/>
      <c r="G149" s="229"/>
    </row>
    <row r="150" spans="1:7" ht="13.5">
      <c r="A150" s="130"/>
      <c r="B150" s="134"/>
      <c r="C150" s="135"/>
      <c r="D150" s="137"/>
      <c r="E150" s="136"/>
      <c r="F150" s="3"/>
      <c r="G150" s="229"/>
    </row>
    <row r="151" spans="1:7" ht="13.5">
      <c r="A151" s="130"/>
      <c r="B151" s="134"/>
      <c r="C151" s="135"/>
      <c r="D151" s="137"/>
      <c r="E151" s="136"/>
      <c r="F151" s="3"/>
      <c r="G151" s="229"/>
    </row>
    <row r="152" spans="1:7" ht="13.5">
      <c r="A152" s="130"/>
      <c r="B152" s="134"/>
      <c r="C152" s="135"/>
      <c r="D152" s="137"/>
      <c r="E152" s="136"/>
      <c r="F152" s="3"/>
      <c r="G152" s="229"/>
    </row>
    <row r="153" spans="1:7" ht="13.5">
      <c r="A153" s="130"/>
      <c r="B153" s="134"/>
      <c r="C153" s="135"/>
      <c r="D153" s="137"/>
      <c r="E153" s="136"/>
      <c r="F153" s="3"/>
      <c r="G153" s="229"/>
    </row>
    <row r="154" spans="1:7" ht="13.5">
      <c r="A154" s="130"/>
      <c r="B154" s="134"/>
      <c r="C154" s="135"/>
      <c r="D154" s="137"/>
      <c r="E154" s="136"/>
      <c r="F154" s="3"/>
      <c r="G154" s="229"/>
    </row>
    <row r="155" spans="2:7" ht="13.5">
      <c r="B155" s="134"/>
      <c r="C155" s="135"/>
      <c r="D155" s="137"/>
      <c r="E155" s="136"/>
      <c r="F155" s="3"/>
      <c r="G155" s="229"/>
    </row>
    <row r="156" spans="2:7" ht="13.5">
      <c r="B156" s="134"/>
      <c r="C156" s="135"/>
      <c r="D156" s="137"/>
      <c r="E156" s="136"/>
      <c r="F156" s="3"/>
      <c r="G156" s="229"/>
    </row>
    <row r="157" spans="2:7" ht="13.5">
      <c r="B157" s="134"/>
      <c r="C157" s="135"/>
      <c r="D157" s="137"/>
      <c r="E157" s="136"/>
      <c r="F157" s="3"/>
      <c r="G157" s="229"/>
    </row>
    <row r="158" spans="2:7" ht="13.5">
      <c r="B158" s="134"/>
      <c r="C158" s="135"/>
      <c r="D158" s="137"/>
      <c r="E158" s="136"/>
      <c r="F158" s="3"/>
      <c r="G158" s="229"/>
    </row>
    <row r="159" spans="2:7" ht="13.5">
      <c r="B159" s="134"/>
      <c r="C159" s="135"/>
      <c r="D159" s="137"/>
      <c r="E159" s="136"/>
      <c r="F159" s="3"/>
      <c r="G159" s="229"/>
    </row>
    <row r="160" spans="2:7" ht="13.5">
      <c r="B160" s="134"/>
      <c r="C160" s="135"/>
      <c r="D160" s="137"/>
      <c r="E160" s="136"/>
      <c r="F160" s="3"/>
      <c r="G160" s="229"/>
    </row>
    <row r="161" spans="2:7" ht="13.5">
      <c r="B161" s="134"/>
      <c r="C161" s="135"/>
      <c r="D161" s="137"/>
      <c r="E161" s="136"/>
      <c r="F161" s="3"/>
      <c r="G161" s="229"/>
    </row>
    <row r="162" spans="2:7" ht="13.5">
      <c r="B162" s="134"/>
      <c r="C162" s="135"/>
      <c r="D162" s="137"/>
      <c r="E162" s="136"/>
      <c r="F162" s="3"/>
      <c r="G162" s="229"/>
    </row>
    <row r="163" spans="2:7" ht="13.5">
      <c r="B163" s="134"/>
      <c r="C163" s="135"/>
      <c r="D163" s="137"/>
      <c r="E163" s="136"/>
      <c r="F163" s="3"/>
      <c r="G163" s="229"/>
    </row>
    <row r="164" spans="2:7" ht="13.5">
      <c r="B164" s="134"/>
      <c r="C164" s="135"/>
      <c r="D164" s="137"/>
      <c r="E164" s="136"/>
      <c r="F164" s="3"/>
      <c r="G164" s="229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landscape" paperSize="9" scale="72" r:id="rId1"/>
  <rowBreaks count="3" manualBreakCount="3">
    <brk id="45" max="255" man="1"/>
    <brk id="82" max="255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64"/>
  <sheetViews>
    <sheetView zoomScalePageLayoutView="0" workbookViewId="0" topLeftCell="A105">
      <selection activeCell="G57" sqref="G57"/>
    </sheetView>
  </sheetViews>
  <sheetFormatPr defaultColWidth="9.140625" defaultRowHeight="12.75"/>
  <cols>
    <col min="1" max="1" width="7.28125" style="1" customWidth="1"/>
    <col min="2" max="2" width="27.57421875" style="138" customWidth="1"/>
    <col min="3" max="3" width="16.00390625" style="4" hidden="1" customWidth="1"/>
    <col min="4" max="4" width="16.00390625" style="139" hidden="1" customWidth="1"/>
    <col min="5" max="5" width="16.00390625" style="140" hidden="1" customWidth="1"/>
    <col min="6" max="6" width="11.421875" style="1" hidden="1" customWidth="1"/>
    <col min="7" max="7" width="12.7109375" style="231" customWidth="1"/>
    <col min="8" max="8" width="9.7109375" style="230" customWidth="1"/>
    <col min="9" max="9" width="12.421875" style="230" customWidth="1"/>
    <col min="10" max="10" width="13.140625" style="231" customWidth="1"/>
    <col min="11" max="11" width="11.8515625" style="283" customWidth="1"/>
    <col min="12" max="12" width="11.140625" style="4" customWidth="1"/>
    <col min="13" max="13" width="12.8515625" style="4" customWidth="1"/>
    <col min="14" max="14" width="14.7109375" style="8" hidden="1" customWidth="1"/>
    <col min="15" max="15" width="15.8515625" style="4" customWidth="1"/>
    <col min="16" max="16" width="13.140625" style="4" customWidth="1"/>
    <col min="17" max="19" width="8.8515625" style="4" hidden="1" customWidth="1"/>
    <col min="20" max="20" width="13.00390625" style="4" hidden="1" customWidth="1"/>
    <col min="21" max="21" width="12.8515625" style="203" hidden="1" customWidth="1"/>
    <col min="22" max="22" width="10.57421875" style="4" hidden="1" customWidth="1"/>
    <col min="23" max="16384" width="8.8515625" style="4" customWidth="1"/>
  </cols>
  <sheetData>
    <row r="1" s="427" customFormat="1" ht="12.75">
      <c r="A1" s="427" t="s">
        <v>152</v>
      </c>
    </row>
    <row r="2" spans="2:13" ht="13.5">
      <c r="B2" s="36" t="s">
        <v>153</v>
      </c>
      <c r="C2" s="3"/>
      <c r="D2" s="5"/>
      <c r="E2" s="2" t="s">
        <v>60</v>
      </c>
      <c r="F2" s="3"/>
      <c r="G2" s="229"/>
      <c r="K2" s="231"/>
      <c r="L2" s="1"/>
      <c r="M2" s="10" t="s">
        <v>158</v>
      </c>
    </row>
    <row r="3" spans="2:13" ht="6" customHeight="1" thickBot="1">
      <c r="B3" s="37"/>
      <c r="C3" s="3"/>
      <c r="D3" s="5"/>
      <c r="E3" s="2"/>
      <c r="F3" s="3"/>
      <c r="G3" s="229"/>
      <c r="K3" s="231"/>
      <c r="L3" s="1"/>
      <c r="M3" s="1"/>
    </row>
    <row r="4" spans="1:21" s="43" customFormat="1" ht="88.5" customHeight="1" thickBot="1">
      <c r="A4" s="38" t="s">
        <v>9</v>
      </c>
      <c r="B4" s="39" t="s">
        <v>18</v>
      </c>
      <c r="C4" s="11" t="s">
        <v>57</v>
      </c>
      <c r="D4" s="11" t="s">
        <v>59</v>
      </c>
      <c r="E4" s="40" t="s">
        <v>58</v>
      </c>
      <c r="F4" s="11" t="s">
        <v>67</v>
      </c>
      <c r="G4" s="232" t="s">
        <v>154</v>
      </c>
      <c r="H4" s="233" t="s">
        <v>123</v>
      </c>
      <c r="I4" s="233" t="s">
        <v>126</v>
      </c>
      <c r="J4" s="234" t="s">
        <v>127</v>
      </c>
      <c r="K4" s="234" t="s">
        <v>124</v>
      </c>
      <c r="L4" s="14" t="s">
        <v>125</v>
      </c>
      <c r="M4" s="15" t="s">
        <v>128</v>
      </c>
      <c r="N4" s="41"/>
      <c r="O4" s="42" t="s">
        <v>144</v>
      </c>
      <c r="P4" s="42" t="s">
        <v>155</v>
      </c>
      <c r="U4" s="205" t="s">
        <v>138</v>
      </c>
    </row>
    <row r="5" spans="1:21" s="43" customFormat="1" ht="18.75" customHeight="1" thickBot="1">
      <c r="A5" s="38">
        <v>6</v>
      </c>
      <c r="B5" s="39" t="s">
        <v>116</v>
      </c>
      <c r="C5" s="11"/>
      <c r="D5" s="11"/>
      <c r="E5" s="40"/>
      <c r="F5" s="11"/>
      <c r="G5" s="235">
        <f aca="true" t="shared" si="0" ref="G5:M5">G6+G13+G18+G23+G29+G36</f>
        <v>441800</v>
      </c>
      <c r="H5" s="235">
        <f t="shared" si="0"/>
        <v>0</v>
      </c>
      <c r="I5" s="235">
        <f t="shared" si="0"/>
        <v>0</v>
      </c>
      <c r="J5" s="235">
        <f t="shared" si="0"/>
        <v>0</v>
      </c>
      <c r="K5" s="235">
        <f t="shared" si="0"/>
        <v>441800</v>
      </c>
      <c r="L5" s="16">
        <f t="shared" si="0"/>
        <v>0</v>
      </c>
      <c r="M5" s="16">
        <f t="shared" si="0"/>
        <v>0</v>
      </c>
      <c r="N5" s="150">
        <f aca="true" t="shared" si="1" ref="N5:N45">G5-H5-I5-J5-K5-L5-M5</f>
        <v>0</v>
      </c>
      <c r="O5" s="20">
        <f>O6+O13+O18+O23+O29+O36</f>
        <v>160000</v>
      </c>
      <c r="P5" s="20">
        <f>P6+P13+P18+P23+P29+P36</f>
        <v>160000</v>
      </c>
      <c r="Q5" s="151"/>
      <c r="R5" s="151"/>
      <c r="S5" s="151"/>
      <c r="T5" s="147">
        <f aca="true" t="shared" si="2" ref="T5:T45">SUM(H5:M5)</f>
        <v>441800</v>
      </c>
      <c r="U5" s="206">
        <f>G5/G45*100</f>
        <v>100</v>
      </c>
    </row>
    <row r="6" spans="1:21" s="43" customFormat="1" ht="24.75" customHeight="1" thickBot="1">
      <c r="A6" s="38">
        <v>63</v>
      </c>
      <c r="B6" s="39" t="s">
        <v>102</v>
      </c>
      <c r="C6" s="11"/>
      <c r="D6" s="11"/>
      <c r="E6" s="40"/>
      <c r="F6" s="11"/>
      <c r="G6" s="235">
        <f>G7+G9</f>
        <v>441800</v>
      </c>
      <c r="H6" s="235">
        <f aca="true" t="shared" si="3" ref="H6:M6">H7+H9</f>
        <v>0</v>
      </c>
      <c r="I6" s="235">
        <f t="shared" si="3"/>
        <v>0</v>
      </c>
      <c r="J6" s="235">
        <f t="shared" si="3"/>
        <v>0</v>
      </c>
      <c r="K6" s="235">
        <f>K7+K9</f>
        <v>441800</v>
      </c>
      <c r="L6" s="16">
        <f t="shared" si="3"/>
        <v>0</v>
      </c>
      <c r="M6" s="16">
        <f t="shared" si="3"/>
        <v>0</v>
      </c>
      <c r="N6" s="150">
        <f t="shared" si="1"/>
        <v>0</v>
      </c>
      <c r="O6" s="20">
        <v>160000</v>
      </c>
      <c r="P6" s="20">
        <v>160000</v>
      </c>
      <c r="Q6" s="151"/>
      <c r="R6" s="151"/>
      <c r="S6" s="151"/>
      <c r="T6" s="147">
        <f t="shared" si="2"/>
        <v>441800</v>
      </c>
      <c r="U6" s="206">
        <f>G6/G45*100</f>
        <v>100</v>
      </c>
    </row>
    <row r="7" spans="1:21" s="43" customFormat="1" ht="24.75" customHeight="1" thickBot="1">
      <c r="A7" s="38">
        <v>634</v>
      </c>
      <c r="B7" s="39" t="s">
        <v>118</v>
      </c>
      <c r="C7" s="11"/>
      <c r="D7" s="11"/>
      <c r="E7" s="40"/>
      <c r="F7" s="11"/>
      <c r="G7" s="235">
        <f aca="true" t="shared" si="4" ref="G7:M7">G8</f>
        <v>0</v>
      </c>
      <c r="H7" s="235">
        <f t="shared" si="4"/>
        <v>0</v>
      </c>
      <c r="I7" s="235">
        <f t="shared" si="4"/>
        <v>0</v>
      </c>
      <c r="J7" s="235">
        <f t="shared" si="4"/>
        <v>0</v>
      </c>
      <c r="K7" s="235"/>
      <c r="L7" s="16">
        <f t="shared" si="4"/>
        <v>0</v>
      </c>
      <c r="M7" s="16">
        <f t="shared" si="4"/>
        <v>0</v>
      </c>
      <c r="N7" s="150">
        <f t="shared" si="1"/>
        <v>0</v>
      </c>
      <c r="O7" s="20"/>
      <c r="P7" s="20"/>
      <c r="Q7" s="151"/>
      <c r="R7" s="151"/>
      <c r="S7" s="151"/>
      <c r="T7" s="147">
        <f t="shared" si="2"/>
        <v>0</v>
      </c>
      <c r="U7" s="206">
        <f>G7/G45*100</f>
        <v>0</v>
      </c>
    </row>
    <row r="8" spans="1:21" s="43" customFormat="1" ht="15" customHeight="1" thickBot="1">
      <c r="A8" s="38">
        <v>6341</v>
      </c>
      <c r="B8" s="39" t="s">
        <v>119</v>
      </c>
      <c r="C8" s="11"/>
      <c r="D8" s="11"/>
      <c r="E8" s="40"/>
      <c r="F8" s="11"/>
      <c r="G8" s="236">
        <v>0</v>
      </c>
      <c r="H8" s="235"/>
      <c r="I8" s="235"/>
      <c r="J8" s="236"/>
      <c r="K8" s="235"/>
      <c r="L8" s="16"/>
      <c r="M8" s="16"/>
      <c r="N8" s="150">
        <f t="shared" si="1"/>
        <v>0</v>
      </c>
      <c r="O8" s="20"/>
      <c r="P8" s="20"/>
      <c r="Q8" s="151"/>
      <c r="R8" s="151"/>
      <c r="S8" s="151"/>
      <c r="T8" s="147">
        <f t="shared" si="2"/>
        <v>0</v>
      </c>
      <c r="U8" s="207"/>
    </row>
    <row r="9" spans="1:21" s="43" customFormat="1" ht="15.75" customHeight="1" thickBot="1">
      <c r="A9" s="38">
        <v>636</v>
      </c>
      <c r="B9" s="39" t="s">
        <v>91</v>
      </c>
      <c r="C9" s="11"/>
      <c r="D9" s="11"/>
      <c r="E9" s="40"/>
      <c r="F9" s="11"/>
      <c r="G9" s="235">
        <f aca="true" t="shared" si="5" ref="G9:M9">SUM(G10:G12)</f>
        <v>441800</v>
      </c>
      <c r="H9" s="235">
        <f t="shared" si="5"/>
        <v>0</v>
      </c>
      <c r="I9" s="235">
        <f t="shared" si="5"/>
        <v>0</v>
      </c>
      <c r="J9" s="235">
        <f t="shared" si="5"/>
        <v>0</v>
      </c>
      <c r="K9" s="235">
        <f t="shared" si="5"/>
        <v>441800</v>
      </c>
      <c r="L9" s="16">
        <f t="shared" si="5"/>
        <v>0</v>
      </c>
      <c r="M9" s="16">
        <f t="shared" si="5"/>
        <v>0</v>
      </c>
      <c r="N9" s="150">
        <f t="shared" si="1"/>
        <v>0</v>
      </c>
      <c r="O9" s="20"/>
      <c r="P9" s="20"/>
      <c r="Q9" s="151"/>
      <c r="R9" s="151"/>
      <c r="S9" s="151"/>
      <c r="T9" s="147">
        <f t="shared" si="2"/>
        <v>441800</v>
      </c>
      <c r="U9" s="206">
        <f>G9/G45*100</f>
        <v>100</v>
      </c>
    </row>
    <row r="10" spans="1:21" s="43" customFormat="1" ht="15.75" customHeight="1" thickBot="1">
      <c r="A10" s="44">
        <v>6361</v>
      </c>
      <c r="B10" s="45" t="s">
        <v>114</v>
      </c>
      <c r="C10" s="46"/>
      <c r="D10" s="46"/>
      <c r="E10" s="47"/>
      <c r="F10" s="48"/>
      <c r="G10" s="237"/>
      <c r="H10" s="238"/>
      <c r="I10" s="239"/>
      <c r="J10" s="238"/>
      <c r="K10" s="237"/>
      <c r="L10" s="19"/>
      <c r="M10" s="19"/>
      <c r="N10" s="150">
        <f t="shared" si="1"/>
        <v>0</v>
      </c>
      <c r="O10" s="20"/>
      <c r="P10" s="20"/>
      <c r="Q10" s="151"/>
      <c r="R10" s="151"/>
      <c r="S10" s="151"/>
      <c r="T10" s="147">
        <f t="shared" si="2"/>
        <v>0</v>
      </c>
      <c r="U10" s="207"/>
    </row>
    <row r="11" spans="1:21" s="43" customFormat="1" ht="24" customHeight="1" thickBot="1">
      <c r="A11" s="44">
        <v>6361</v>
      </c>
      <c r="B11" s="49" t="s">
        <v>112</v>
      </c>
      <c r="C11" s="46"/>
      <c r="D11" s="46"/>
      <c r="E11" s="47"/>
      <c r="F11" s="48"/>
      <c r="G11" s="240">
        <v>441800</v>
      </c>
      <c r="H11" s="238"/>
      <c r="I11" s="239"/>
      <c r="J11" s="238"/>
      <c r="K11" s="240">
        <v>441800</v>
      </c>
      <c r="L11" s="19"/>
      <c r="M11" s="19"/>
      <c r="N11" s="150">
        <f t="shared" si="1"/>
        <v>0</v>
      </c>
      <c r="O11" s="20"/>
      <c r="P11" s="20"/>
      <c r="Q11" s="151"/>
      <c r="R11" s="151"/>
      <c r="S11" s="151"/>
      <c r="T11" s="147">
        <f t="shared" si="2"/>
        <v>441800</v>
      </c>
      <c r="U11" s="207"/>
    </row>
    <row r="12" spans="1:21" s="52" customFormat="1" ht="15.75" customHeight="1" thickBot="1">
      <c r="A12" s="38">
        <v>6362</v>
      </c>
      <c r="B12" s="50" t="s">
        <v>137</v>
      </c>
      <c r="C12" s="11"/>
      <c r="D12" s="11"/>
      <c r="E12" s="40"/>
      <c r="F12" s="51"/>
      <c r="G12" s="241">
        <v>0</v>
      </c>
      <c r="H12" s="242"/>
      <c r="I12" s="242">
        <v>0</v>
      </c>
      <c r="J12" s="242"/>
      <c r="K12" s="241">
        <v>0</v>
      </c>
      <c r="L12" s="20"/>
      <c r="M12" s="20"/>
      <c r="N12" s="150">
        <f t="shared" si="1"/>
        <v>0</v>
      </c>
      <c r="O12" s="20"/>
      <c r="P12" s="20"/>
      <c r="Q12" s="151"/>
      <c r="R12" s="151"/>
      <c r="S12" s="151"/>
      <c r="T12" s="147">
        <f t="shared" si="2"/>
        <v>0</v>
      </c>
      <c r="U12" s="205"/>
    </row>
    <row r="13" spans="1:21" s="43" customFormat="1" ht="15.75" customHeight="1" thickBot="1">
      <c r="A13" s="53">
        <v>64</v>
      </c>
      <c r="B13" s="54" t="s">
        <v>103</v>
      </c>
      <c r="C13" s="55"/>
      <c r="D13" s="55"/>
      <c r="E13" s="56"/>
      <c r="F13" s="55"/>
      <c r="G13" s="236">
        <f>G14</f>
        <v>0</v>
      </c>
      <c r="H13" s="236">
        <f aca="true" t="shared" si="6" ref="H13:M13">H14</f>
        <v>0</v>
      </c>
      <c r="I13" s="236">
        <f t="shared" si="6"/>
        <v>0</v>
      </c>
      <c r="J13" s="236">
        <f t="shared" si="6"/>
        <v>0</v>
      </c>
      <c r="K13" s="236">
        <f t="shared" si="6"/>
        <v>0</v>
      </c>
      <c r="L13" s="152">
        <f t="shared" si="6"/>
        <v>0</v>
      </c>
      <c r="M13" s="152">
        <f t="shared" si="6"/>
        <v>0</v>
      </c>
      <c r="N13" s="150">
        <f t="shared" si="1"/>
        <v>0</v>
      </c>
      <c r="O13" s="20">
        <v>0</v>
      </c>
      <c r="P13" s="20">
        <v>0</v>
      </c>
      <c r="Q13" s="151"/>
      <c r="R13" s="151"/>
      <c r="S13" s="151"/>
      <c r="T13" s="147">
        <f t="shared" si="2"/>
        <v>0</v>
      </c>
      <c r="U13" s="206">
        <f>G13/G45*100</f>
        <v>0</v>
      </c>
    </row>
    <row r="14" spans="1:21" ht="14.25" thickBot="1">
      <c r="A14" s="57">
        <v>641</v>
      </c>
      <c r="B14" s="58" t="s">
        <v>94</v>
      </c>
      <c r="C14" s="59">
        <v>145000</v>
      </c>
      <c r="D14" s="60" t="e">
        <f>SUM(D15:D17)</f>
        <v>#REF!</v>
      </c>
      <c r="E14" s="60">
        <f>SUM(E15:E17)</f>
        <v>0</v>
      </c>
      <c r="F14" s="61">
        <f>F15+F16+F17</f>
        <v>110000</v>
      </c>
      <c r="G14" s="243">
        <f>G15+G16+G17</f>
        <v>0</v>
      </c>
      <c r="H14" s="243">
        <f aca="true" t="shared" si="7" ref="H14:M14">H15+H16+H17</f>
        <v>0</v>
      </c>
      <c r="I14" s="243">
        <f t="shared" si="7"/>
        <v>0</v>
      </c>
      <c r="J14" s="243">
        <f t="shared" si="7"/>
        <v>0</v>
      </c>
      <c r="K14" s="243">
        <f t="shared" si="7"/>
        <v>0</v>
      </c>
      <c r="L14" s="155">
        <f t="shared" si="7"/>
        <v>0</v>
      </c>
      <c r="M14" s="155">
        <f t="shared" si="7"/>
        <v>0</v>
      </c>
      <c r="N14" s="150">
        <f t="shared" si="1"/>
        <v>0</v>
      </c>
      <c r="O14" s="20"/>
      <c r="P14" s="165"/>
      <c r="Q14" s="3"/>
      <c r="R14" s="3"/>
      <c r="S14" s="3"/>
      <c r="T14" s="147">
        <f t="shared" si="2"/>
        <v>0</v>
      </c>
      <c r="U14" s="206">
        <f>G14/G45*100</f>
        <v>0</v>
      </c>
    </row>
    <row r="15" spans="1:21" ht="14.25" thickBot="1">
      <c r="A15" s="62">
        <v>64131</v>
      </c>
      <c r="B15" s="50" t="s">
        <v>10</v>
      </c>
      <c r="C15" s="63">
        <v>70000</v>
      </c>
      <c r="D15" s="64">
        <v>75000</v>
      </c>
      <c r="E15" s="64">
        <v>0</v>
      </c>
      <c r="F15" s="65">
        <v>0</v>
      </c>
      <c r="G15" s="240">
        <v>0</v>
      </c>
      <c r="H15" s="244">
        <v>0</v>
      </c>
      <c r="I15" s="244">
        <v>0</v>
      </c>
      <c r="J15" s="244">
        <v>0</v>
      </c>
      <c r="K15" s="244"/>
      <c r="L15" s="156">
        <v>0</v>
      </c>
      <c r="M15" s="156">
        <v>0</v>
      </c>
      <c r="N15" s="150">
        <f t="shared" si="1"/>
        <v>0</v>
      </c>
      <c r="O15" s="20"/>
      <c r="P15" s="165"/>
      <c r="Q15" s="3"/>
      <c r="R15" s="3"/>
      <c r="S15" s="3"/>
      <c r="T15" s="147">
        <f t="shared" si="2"/>
        <v>0</v>
      </c>
      <c r="U15" s="206"/>
    </row>
    <row r="16" spans="1:21" ht="18" customHeight="1" thickBot="1">
      <c r="A16" s="66">
        <v>64132</v>
      </c>
      <c r="B16" s="50" t="s">
        <v>11</v>
      </c>
      <c r="C16" s="63">
        <v>15000</v>
      </c>
      <c r="D16" s="64" t="e">
        <f>#REF!-C16</f>
        <v>#REF!</v>
      </c>
      <c r="E16" s="64">
        <v>0</v>
      </c>
      <c r="F16" s="67">
        <v>50000</v>
      </c>
      <c r="G16" s="245"/>
      <c r="H16" s="244"/>
      <c r="I16" s="244">
        <v>0</v>
      </c>
      <c r="J16" s="245"/>
      <c r="K16" s="244"/>
      <c r="L16" s="156">
        <v>0</v>
      </c>
      <c r="M16" s="156">
        <v>0</v>
      </c>
      <c r="N16" s="150">
        <f t="shared" si="1"/>
        <v>0</v>
      </c>
      <c r="O16" s="20"/>
      <c r="P16" s="165"/>
      <c r="Q16" s="3"/>
      <c r="R16" s="3"/>
      <c r="S16" s="3"/>
      <c r="T16" s="147">
        <f t="shared" si="2"/>
        <v>0</v>
      </c>
      <c r="U16" s="206"/>
    </row>
    <row r="17" spans="1:21" ht="14.25" thickBot="1">
      <c r="A17" s="68">
        <v>64143</v>
      </c>
      <c r="B17" s="50" t="s">
        <v>12</v>
      </c>
      <c r="C17" s="63">
        <v>60000</v>
      </c>
      <c r="D17" s="64">
        <v>0</v>
      </c>
      <c r="E17" s="64">
        <v>0</v>
      </c>
      <c r="F17" s="67">
        <v>60000</v>
      </c>
      <c r="G17" s="246"/>
      <c r="H17" s="244"/>
      <c r="I17" s="244">
        <v>0</v>
      </c>
      <c r="J17" s="246"/>
      <c r="K17" s="244"/>
      <c r="L17" s="156">
        <v>0</v>
      </c>
      <c r="M17" s="156">
        <v>0</v>
      </c>
      <c r="N17" s="150">
        <f t="shared" si="1"/>
        <v>0</v>
      </c>
      <c r="O17" s="20"/>
      <c r="P17" s="165"/>
      <c r="Q17" s="3"/>
      <c r="R17" s="3"/>
      <c r="S17" s="3"/>
      <c r="T17" s="147">
        <f t="shared" si="2"/>
        <v>0</v>
      </c>
      <c r="U17" s="206"/>
    </row>
    <row r="18" spans="1:21" ht="20.25" customHeight="1" thickBot="1">
      <c r="A18" s="57">
        <v>65</v>
      </c>
      <c r="B18" s="69" t="s">
        <v>104</v>
      </c>
      <c r="C18" s="63"/>
      <c r="D18" s="64"/>
      <c r="E18" s="64"/>
      <c r="F18" s="67"/>
      <c r="G18" s="247">
        <f>G19</f>
        <v>0</v>
      </c>
      <c r="H18" s="247">
        <f aca="true" t="shared" si="8" ref="H18:M18">H19</f>
        <v>0</v>
      </c>
      <c r="I18" s="247">
        <f t="shared" si="8"/>
        <v>0</v>
      </c>
      <c r="J18" s="247">
        <f t="shared" si="8"/>
        <v>0</v>
      </c>
      <c r="K18" s="247">
        <f t="shared" si="8"/>
        <v>0</v>
      </c>
      <c r="L18" s="159">
        <f t="shared" si="8"/>
        <v>0</v>
      </c>
      <c r="M18" s="159">
        <f t="shared" si="8"/>
        <v>0</v>
      </c>
      <c r="N18" s="150">
        <f t="shared" si="1"/>
        <v>0</v>
      </c>
      <c r="O18" s="20">
        <v>0</v>
      </c>
      <c r="P18" s="165">
        <v>0</v>
      </c>
      <c r="Q18" s="3"/>
      <c r="R18" s="3"/>
      <c r="S18" s="3"/>
      <c r="T18" s="147">
        <f t="shared" si="2"/>
        <v>0</v>
      </c>
      <c r="U18" s="206">
        <f>G18/G45*100</f>
        <v>0</v>
      </c>
    </row>
    <row r="19" spans="1:21" ht="24" thickBot="1">
      <c r="A19" s="70">
        <v>652</v>
      </c>
      <c r="B19" s="58" t="s">
        <v>0</v>
      </c>
      <c r="C19" s="71">
        <f>C20+C21+C22</f>
        <v>691456</v>
      </c>
      <c r="D19" s="72">
        <f>SUM(D20:D22)</f>
        <v>10000</v>
      </c>
      <c r="E19" s="72">
        <f>SUM(E20:E22)</f>
        <v>0</v>
      </c>
      <c r="F19" s="73">
        <f>F20+F21+F22</f>
        <v>753112</v>
      </c>
      <c r="G19" s="236">
        <f>G20+G21+G22</f>
        <v>0</v>
      </c>
      <c r="H19" s="236">
        <f aca="true" t="shared" si="9" ref="H19:M19">H20+H21+H22</f>
        <v>0</v>
      </c>
      <c r="I19" s="236">
        <f t="shared" si="9"/>
        <v>0</v>
      </c>
      <c r="J19" s="236">
        <f t="shared" si="9"/>
        <v>0</v>
      </c>
      <c r="K19" s="236">
        <f t="shared" si="9"/>
        <v>0</v>
      </c>
      <c r="L19" s="152">
        <f t="shared" si="9"/>
        <v>0</v>
      </c>
      <c r="M19" s="152">
        <f t="shared" si="9"/>
        <v>0</v>
      </c>
      <c r="N19" s="150">
        <f t="shared" si="1"/>
        <v>0</v>
      </c>
      <c r="O19" s="20"/>
      <c r="P19" s="165"/>
      <c r="Q19" s="3"/>
      <c r="R19" s="3"/>
      <c r="S19" s="3"/>
      <c r="T19" s="147">
        <f t="shared" si="2"/>
        <v>0</v>
      </c>
      <c r="U19" s="206">
        <f>G19/G45*100</f>
        <v>0</v>
      </c>
    </row>
    <row r="20" spans="1:21" ht="14.25" thickBot="1">
      <c r="A20" s="62">
        <v>65264</v>
      </c>
      <c r="B20" s="50" t="s">
        <v>13</v>
      </c>
      <c r="C20" s="63">
        <v>38000</v>
      </c>
      <c r="D20" s="64">
        <v>0</v>
      </c>
      <c r="E20" s="64">
        <v>0</v>
      </c>
      <c r="F20" s="67">
        <v>41000</v>
      </c>
      <c r="G20" s="248"/>
      <c r="H20" s="244">
        <v>0</v>
      </c>
      <c r="I20" s="244">
        <v>0</v>
      </c>
      <c r="J20" s="248"/>
      <c r="K20" s="244"/>
      <c r="L20" s="156"/>
      <c r="M20" s="161"/>
      <c r="N20" s="150">
        <f t="shared" si="1"/>
        <v>0</v>
      </c>
      <c r="O20" s="20"/>
      <c r="P20" s="165"/>
      <c r="Q20" s="3"/>
      <c r="R20" s="3"/>
      <c r="S20" s="3"/>
      <c r="T20" s="147">
        <f t="shared" si="2"/>
        <v>0</v>
      </c>
      <c r="U20" s="206"/>
    </row>
    <row r="21" spans="1:21" ht="14.25" thickBot="1">
      <c r="A21" s="66">
        <v>65265</v>
      </c>
      <c r="B21" s="50" t="s">
        <v>14</v>
      </c>
      <c r="C21" s="63">
        <v>628456</v>
      </c>
      <c r="D21" s="64">
        <v>10000</v>
      </c>
      <c r="E21" s="64">
        <v>0</v>
      </c>
      <c r="F21" s="67">
        <v>685112</v>
      </c>
      <c r="G21" s="248"/>
      <c r="H21" s="244">
        <v>0</v>
      </c>
      <c r="I21" s="244">
        <v>0</v>
      </c>
      <c r="J21" s="248"/>
      <c r="K21" s="244"/>
      <c r="L21" s="156"/>
      <c r="M21" s="161"/>
      <c r="N21" s="150">
        <f t="shared" si="1"/>
        <v>0</v>
      </c>
      <c r="O21" s="20"/>
      <c r="P21" s="165"/>
      <c r="Q21" s="3"/>
      <c r="R21" s="3"/>
      <c r="S21" s="3"/>
      <c r="T21" s="147">
        <f t="shared" si="2"/>
        <v>0</v>
      </c>
      <c r="U21" s="206"/>
    </row>
    <row r="22" spans="1:21" ht="16.5" customHeight="1" thickBot="1">
      <c r="A22" s="68">
        <v>65269</v>
      </c>
      <c r="B22" s="74" t="s">
        <v>131</v>
      </c>
      <c r="C22" s="63">
        <v>25000</v>
      </c>
      <c r="D22" s="64">
        <v>0</v>
      </c>
      <c r="E22" s="64">
        <v>0</v>
      </c>
      <c r="F22" s="67">
        <v>27000</v>
      </c>
      <c r="G22" s="240"/>
      <c r="H22" s="244">
        <v>0</v>
      </c>
      <c r="I22" s="244">
        <v>0</v>
      </c>
      <c r="J22" s="244"/>
      <c r="K22" s="244"/>
      <c r="L22" s="156"/>
      <c r="M22" s="161"/>
      <c r="N22" s="150">
        <f t="shared" si="1"/>
        <v>0</v>
      </c>
      <c r="O22" s="20"/>
      <c r="P22" s="165"/>
      <c r="Q22" s="3"/>
      <c r="R22" s="3"/>
      <c r="S22" s="3"/>
      <c r="T22" s="147">
        <f t="shared" si="2"/>
        <v>0</v>
      </c>
      <c r="U22" s="206"/>
    </row>
    <row r="23" spans="1:21" ht="13.5" customHeight="1" thickBot="1">
      <c r="A23" s="75">
        <v>66</v>
      </c>
      <c r="B23" s="76" t="s">
        <v>105</v>
      </c>
      <c r="C23" s="77"/>
      <c r="D23" s="78"/>
      <c r="E23" s="78"/>
      <c r="F23" s="79"/>
      <c r="G23" s="247">
        <f>G24+G27</f>
        <v>0</v>
      </c>
      <c r="H23" s="247">
        <f aca="true" t="shared" si="10" ref="H23:M23">H24+H27</f>
        <v>0</v>
      </c>
      <c r="I23" s="247">
        <f t="shared" si="10"/>
        <v>0</v>
      </c>
      <c r="J23" s="247">
        <f t="shared" si="10"/>
        <v>0</v>
      </c>
      <c r="K23" s="247">
        <f t="shared" si="10"/>
        <v>0</v>
      </c>
      <c r="L23" s="159">
        <f t="shared" si="10"/>
        <v>0</v>
      </c>
      <c r="M23" s="159">
        <f t="shared" si="10"/>
        <v>0</v>
      </c>
      <c r="N23" s="150">
        <f t="shared" si="1"/>
        <v>0</v>
      </c>
      <c r="O23" s="20">
        <v>0</v>
      </c>
      <c r="P23" s="165">
        <v>0</v>
      </c>
      <c r="Q23" s="3"/>
      <c r="R23" s="3"/>
      <c r="S23" s="3"/>
      <c r="T23" s="147">
        <f t="shared" si="2"/>
        <v>0</v>
      </c>
      <c r="U23" s="206">
        <f>G23/G45*100</f>
        <v>0</v>
      </c>
    </row>
    <row r="24" spans="1:21" ht="21" thickBot="1">
      <c r="A24" s="70">
        <v>661</v>
      </c>
      <c r="B24" s="69" t="s">
        <v>107</v>
      </c>
      <c r="C24" s="71">
        <f>SUM(C26:C35)</f>
        <v>11767030</v>
      </c>
      <c r="D24" s="72" t="e">
        <f>SUM(D26:D35)</f>
        <v>#REF!</v>
      </c>
      <c r="E24" s="72">
        <f>SUM(E26:E35)</f>
        <v>24400</v>
      </c>
      <c r="F24" s="73">
        <f>SUM(F25:F26)</f>
        <v>6924335</v>
      </c>
      <c r="G24" s="236">
        <f>SUM(G25:G26)</f>
        <v>0</v>
      </c>
      <c r="H24" s="236">
        <f aca="true" t="shared" si="11" ref="H24:M24">SUM(H25:H26)</f>
        <v>0</v>
      </c>
      <c r="I24" s="236">
        <f t="shared" si="11"/>
        <v>0</v>
      </c>
      <c r="J24" s="236">
        <f t="shared" si="11"/>
        <v>0</v>
      </c>
      <c r="K24" s="236">
        <f t="shared" si="11"/>
        <v>0</v>
      </c>
      <c r="L24" s="152">
        <f t="shared" si="11"/>
        <v>0</v>
      </c>
      <c r="M24" s="152">
        <f t="shared" si="11"/>
        <v>0</v>
      </c>
      <c r="N24" s="150">
        <f t="shared" si="1"/>
        <v>0</v>
      </c>
      <c r="O24" s="20"/>
      <c r="P24" s="165"/>
      <c r="Q24" s="3"/>
      <c r="R24" s="3"/>
      <c r="S24" s="3"/>
      <c r="T24" s="147">
        <f t="shared" si="2"/>
        <v>0</v>
      </c>
      <c r="U24" s="206">
        <f>G24/G45*100</f>
        <v>0</v>
      </c>
    </row>
    <row r="25" spans="1:21" ht="14.25" thickBot="1">
      <c r="A25" s="62">
        <v>6614</v>
      </c>
      <c r="B25" s="50" t="s">
        <v>62</v>
      </c>
      <c r="C25" s="80"/>
      <c r="D25" s="81"/>
      <c r="E25" s="81"/>
      <c r="F25" s="67">
        <v>0</v>
      </c>
      <c r="G25" s="249"/>
      <c r="H25" s="244">
        <v>0</v>
      </c>
      <c r="I25" s="244">
        <v>0</v>
      </c>
      <c r="J25" s="244">
        <v>0</v>
      </c>
      <c r="K25" s="244"/>
      <c r="L25" s="156">
        <v>0</v>
      </c>
      <c r="M25" s="156">
        <v>0</v>
      </c>
      <c r="N25" s="150">
        <f t="shared" si="1"/>
        <v>0</v>
      </c>
      <c r="O25" s="20"/>
      <c r="P25" s="165"/>
      <c r="Q25" s="3"/>
      <c r="R25" s="3"/>
      <c r="S25" s="3"/>
      <c r="T25" s="147">
        <f t="shared" si="2"/>
        <v>0</v>
      </c>
      <c r="U25" s="206"/>
    </row>
    <row r="26" spans="1:21" ht="14.25" thickBot="1">
      <c r="A26" s="68">
        <v>6615</v>
      </c>
      <c r="B26" s="50" t="s">
        <v>55</v>
      </c>
      <c r="C26" s="63">
        <v>4476166</v>
      </c>
      <c r="D26" s="64">
        <v>0</v>
      </c>
      <c r="E26" s="64">
        <v>0</v>
      </c>
      <c r="F26" s="65">
        <v>6924335</v>
      </c>
      <c r="G26" s="250"/>
      <c r="H26" s="244"/>
      <c r="I26" s="244"/>
      <c r="J26" s="244">
        <v>0</v>
      </c>
      <c r="K26" s="244"/>
      <c r="L26" s="156">
        <v>0</v>
      </c>
      <c r="M26" s="156">
        <v>0</v>
      </c>
      <c r="N26" s="150">
        <f t="shared" si="1"/>
        <v>0</v>
      </c>
      <c r="O26" s="20"/>
      <c r="P26" s="165"/>
      <c r="Q26" s="3"/>
      <c r="R26" s="3"/>
      <c r="S26" s="3"/>
      <c r="T26" s="147">
        <f t="shared" si="2"/>
        <v>0</v>
      </c>
      <c r="U26" s="206"/>
    </row>
    <row r="27" spans="1:21" s="84" customFormat="1" ht="21" thickBot="1">
      <c r="A27" s="82">
        <v>663</v>
      </c>
      <c r="B27" s="69" t="s">
        <v>121</v>
      </c>
      <c r="C27" s="80"/>
      <c r="D27" s="81"/>
      <c r="E27" s="81"/>
      <c r="F27" s="83"/>
      <c r="G27" s="251">
        <f>G28</f>
        <v>0</v>
      </c>
      <c r="H27" s="251">
        <f>H28</f>
        <v>0</v>
      </c>
      <c r="I27" s="251">
        <f>I28</f>
        <v>0</v>
      </c>
      <c r="J27" s="251">
        <f>J28</f>
        <v>0</v>
      </c>
      <c r="K27" s="243"/>
      <c r="L27" s="163">
        <f>L28</f>
        <v>0</v>
      </c>
      <c r="M27" s="163">
        <f>M28</f>
        <v>0</v>
      </c>
      <c r="N27" s="150">
        <f t="shared" si="1"/>
        <v>0</v>
      </c>
      <c r="O27" s="20"/>
      <c r="P27" s="163"/>
      <c r="Q27" s="164"/>
      <c r="R27" s="164"/>
      <c r="S27" s="164"/>
      <c r="T27" s="147">
        <f t="shared" si="2"/>
        <v>0</v>
      </c>
      <c r="U27" s="206">
        <f>G27/G65*100</f>
        <v>0</v>
      </c>
    </row>
    <row r="28" spans="1:21" ht="14.25" thickBot="1">
      <c r="A28" s="85">
        <v>6631</v>
      </c>
      <c r="B28" s="50" t="s">
        <v>122</v>
      </c>
      <c r="C28" s="63"/>
      <c r="D28" s="64"/>
      <c r="E28" s="64"/>
      <c r="F28" s="65"/>
      <c r="G28" s="252">
        <v>0</v>
      </c>
      <c r="H28" s="244"/>
      <c r="I28" s="244"/>
      <c r="J28" s="244"/>
      <c r="K28" s="244"/>
      <c r="L28" s="156"/>
      <c r="M28" s="156"/>
      <c r="N28" s="150">
        <f t="shared" si="1"/>
        <v>0</v>
      </c>
      <c r="O28" s="20">
        <f>H28-I28-J28-K28-L28-M28-N28</f>
        <v>0</v>
      </c>
      <c r="P28" s="165"/>
      <c r="Q28" s="3"/>
      <c r="R28" s="3"/>
      <c r="S28" s="3"/>
      <c r="T28" s="147">
        <f t="shared" si="2"/>
        <v>0</v>
      </c>
      <c r="U28" s="206"/>
    </row>
    <row r="29" spans="1:21" ht="16.5" customHeight="1" thickBot="1">
      <c r="A29" s="70">
        <v>67</v>
      </c>
      <c r="B29" s="76" t="s">
        <v>106</v>
      </c>
      <c r="C29" s="80"/>
      <c r="D29" s="81"/>
      <c r="E29" s="81"/>
      <c r="F29" s="83"/>
      <c r="G29" s="251">
        <f>G30+G34</f>
        <v>0</v>
      </c>
      <c r="H29" s="251">
        <f aca="true" t="shared" si="12" ref="H29:M29">H30+H34</f>
        <v>0</v>
      </c>
      <c r="I29" s="251">
        <f t="shared" si="12"/>
        <v>0</v>
      </c>
      <c r="J29" s="251">
        <f t="shared" si="12"/>
        <v>0</v>
      </c>
      <c r="K29" s="251">
        <f t="shared" si="12"/>
        <v>0</v>
      </c>
      <c r="L29" s="163">
        <f t="shared" si="12"/>
        <v>0</v>
      </c>
      <c r="M29" s="163">
        <f t="shared" si="12"/>
        <v>0</v>
      </c>
      <c r="N29" s="150">
        <f t="shared" si="1"/>
        <v>0</v>
      </c>
      <c r="O29" s="20"/>
      <c r="P29" s="165"/>
      <c r="Q29" s="3"/>
      <c r="R29" s="3"/>
      <c r="S29" s="3"/>
      <c r="T29" s="147">
        <f t="shared" si="2"/>
        <v>0</v>
      </c>
      <c r="U29" s="206">
        <f>G29/G45*100</f>
        <v>0</v>
      </c>
    </row>
    <row r="30" spans="1:21" s="84" customFormat="1" ht="14.25" thickBot="1">
      <c r="A30" s="57">
        <v>671</v>
      </c>
      <c r="B30" s="58" t="s">
        <v>101</v>
      </c>
      <c r="C30" s="71"/>
      <c r="D30" s="72"/>
      <c r="E30" s="72"/>
      <c r="F30" s="83">
        <f>SUM(F31:F35)</f>
        <v>6935663</v>
      </c>
      <c r="G30" s="243">
        <f>SUM(G31:G33)</f>
        <v>0</v>
      </c>
      <c r="H30" s="243">
        <f aca="true" t="shared" si="13" ref="H30:M30">SUM(H31:H33)</f>
        <v>0</v>
      </c>
      <c r="I30" s="243">
        <f t="shared" si="13"/>
        <v>0</v>
      </c>
      <c r="J30" s="243">
        <f t="shared" si="13"/>
        <v>0</v>
      </c>
      <c r="K30" s="243">
        <f t="shared" si="13"/>
        <v>0</v>
      </c>
      <c r="L30" s="155">
        <f t="shared" si="13"/>
        <v>0</v>
      </c>
      <c r="M30" s="155">
        <f t="shared" si="13"/>
        <v>0</v>
      </c>
      <c r="N30" s="150">
        <f t="shared" si="1"/>
        <v>0</v>
      </c>
      <c r="O30" s="20"/>
      <c r="P30" s="163"/>
      <c r="Q30" s="164"/>
      <c r="R30" s="164"/>
      <c r="S30" s="164"/>
      <c r="T30" s="147">
        <f t="shared" si="2"/>
        <v>0</v>
      </c>
      <c r="U30" s="206">
        <f>G30/G45*100</f>
        <v>0</v>
      </c>
    </row>
    <row r="31" spans="1:21" ht="15.75" customHeight="1" thickBot="1">
      <c r="A31" s="86">
        <v>6711</v>
      </c>
      <c r="B31" s="87" t="s">
        <v>110</v>
      </c>
      <c r="C31" s="63">
        <v>20000</v>
      </c>
      <c r="D31" s="64">
        <v>0</v>
      </c>
      <c r="E31" s="64">
        <v>20000</v>
      </c>
      <c r="F31" s="67">
        <v>12000</v>
      </c>
      <c r="G31" s="253">
        <v>0</v>
      </c>
      <c r="H31" s="244">
        <v>0</v>
      </c>
      <c r="I31" s="244">
        <v>0</v>
      </c>
      <c r="J31" s="244">
        <v>0</v>
      </c>
      <c r="K31" s="244"/>
      <c r="L31" s="156">
        <v>0</v>
      </c>
      <c r="M31" s="156">
        <v>0</v>
      </c>
      <c r="N31" s="150">
        <f t="shared" si="1"/>
        <v>0</v>
      </c>
      <c r="O31" s="20"/>
      <c r="P31" s="165"/>
      <c r="Q31" s="3"/>
      <c r="R31" s="3"/>
      <c r="S31" s="3"/>
      <c r="T31" s="147">
        <f t="shared" si="2"/>
        <v>0</v>
      </c>
      <c r="U31" s="206"/>
    </row>
    <row r="32" spans="1:21" ht="17.25" customHeight="1" thickBot="1">
      <c r="A32" s="86">
        <v>6711</v>
      </c>
      <c r="B32" s="87" t="s">
        <v>15</v>
      </c>
      <c r="C32" s="63">
        <v>94400</v>
      </c>
      <c r="D32" s="64">
        <v>0</v>
      </c>
      <c r="E32" s="64">
        <v>4400</v>
      </c>
      <c r="F32" s="67">
        <v>79990</v>
      </c>
      <c r="G32" s="244"/>
      <c r="H32" s="244"/>
      <c r="I32" s="244">
        <v>0</v>
      </c>
      <c r="J32" s="244">
        <v>0</v>
      </c>
      <c r="K32" s="244"/>
      <c r="L32" s="156">
        <v>0</v>
      </c>
      <c r="M32" s="156">
        <v>0</v>
      </c>
      <c r="N32" s="150">
        <f t="shared" si="1"/>
        <v>0</v>
      </c>
      <c r="O32" s="20"/>
      <c r="P32" s="165"/>
      <c r="Q32" s="3"/>
      <c r="R32" s="3"/>
      <c r="S32" s="3"/>
      <c r="T32" s="147">
        <f t="shared" si="2"/>
        <v>0</v>
      </c>
      <c r="U32" s="206"/>
    </row>
    <row r="33" spans="1:21" ht="23.25" customHeight="1" thickBot="1">
      <c r="A33" s="88">
        <v>6712</v>
      </c>
      <c r="B33" s="87" t="s">
        <v>113</v>
      </c>
      <c r="C33" s="89">
        <v>88000</v>
      </c>
      <c r="D33" s="90" t="e">
        <f>#REF!-C33</f>
        <v>#REF!</v>
      </c>
      <c r="E33" s="90">
        <v>0</v>
      </c>
      <c r="F33" s="91">
        <v>32000</v>
      </c>
      <c r="G33" s="254"/>
      <c r="H33" s="254"/>
      <c r="I33" s="254">
        <v>0</v>
      </c>
      <c r="J33" s="254">
        <v>0</v>
      </c>
      <c r="K33" s="254"/>
      <c r="L33" s="167">
        <v>0</v>
      </c>
      <c r="M33" s="167">
        <v>0</v>
      </c>
      <c r="N33" s="150">
        <f t="shared" si="1"/>
        <v>0</v>
      </c>
      <c r="O33" s="20"/>
      <c r="P33" s="165"/>
      <c r="Q33" s="3"/>
      <c r="R33" s="3"/>
      <c r="S33" s="3"/>
      <c r="T33" s="147">
        <f t="shared" si="2"/>
        <v>0</v>
      </c>
      <c r="U33" s="206"/>
    </row>
    <row r="34" spans="1:21" s="84" customFormat="1" ht="21" thickBot="1">
      <c r="A34" s="92">
        <v>673</v>
      </c>
      <c r="B34" s="93" t="s">
        <v>111</v>
      </c>
      <c r="C34" s="80"/>
      <c r="D34" s="81"/>
      <c r="E34" s="81"/>
      <c r="F34" s="94"/>
      <c r="G34" s="247">
        <f>G35</f>
        <v>0</v>
      </c>
      <c r="H34" s="247">
        <f aca="true" t="shared" si="14" ref="H34:M34">H35</f>
        <v>0</v>
      </c>
      <c r="I34" s="247">
        <f t="shared" si="14"/>
        <v>0</v>
      </c>
      <c r="J34" s="247">
        <f t="shared" si="14"/>
        <v>0</v>
      </c>
      <c r="K34" s="247">
        <f t="shared" si="14"/>
        <v>0</v>
      </c>
      <c r="L34" s="159">
        <f t="shared" si="14"/>
        <v>0</v>
      </c>
      <c r="M34" s="159">
        <f t="shared" si="14"/>
        <v>0</v>
      </c>
      <c r="N34" s="150">
        <f t="shared" si="1"/>
        <v>0</v>
      </c>
      <c r="O34" s="20"/>
      <c r="P34" s="163"/>
      <c r="Q34" s="164"/>
      <c r="R34" s="164"/>
      <c r="S34" s="164"/>
      <c r="T34" s="147">
        <f t="shared" si="2"/>
        <v>0</v>
      </c>
      <c r="U34" s="206">
        <f>G34/G45*100</f>
        <v>0</v>
      </c>
    </row>
    <row r="35" spans="1:21" ht="20.25" customHeight="1" thickBot="1">
      <c r="A35" s="66">
        <v>6731</v>
      </c>
      <c r="B35" s="50" t="s">
        <v>100</v>
      </c>
      <c r="C35" s="63">
        <v>7088464</v>
      </c>
      <c r="D35" s="64" t="e">
        <f>#REF!-C35</f>
        <v>#REF!</v>
      </c>
      <c r="E35" s="64">
        <v>0</v>
      </c>
      <c r="F35" s="67">
        <v>6811673</v>
      </c>
      <c r="G35" s="240"/>
      <c r="H35" s="240"/>
      <c r="I35" s="244"/>
      <c r="J35" s="244"/>
      <c r="K35" s="244"/>
      <c r="L35" s="156">
        <v>0</v>
      </c>
      <c r="M35" s="156">
        <v>0</v>
      </c>
      <c r="N35" s="150">
        <f t="shared" si="1"/>
        <v>0</v>
      </c>
      <c r="O35" s="20"/>
      <c r="P35" s="165"/>
      <c r="Q35" s="3"/>
      <c r="R35" s="3"/>
      <c r="S35" s="3"/>
      <c r="T35" s="147">
        <f t="shared" si="2"/>
        <v>0</v>
      </c>
      <c r="U35" s="206"/>
    </row>
    <row r="36" spans="1:21" ht="20.25" customHeight="1" thickBot="1">
      <c r="A36" s="95">
        <v>68</v>
      </c>
      <c r="B36" s="69" t="s">
        <v>115</v>
      </c>
      <c r="C36" s="63"/>
      <c r="D36" s="64"/>
      <c r="E36" s="64"/>
      <c r="F36" s="67"/>
      <c r="G36" s="240"/>
      <c r="H36" s="240"/>
      <c r="I36" s="240"/>
      <c r="J36" s="240"/>
      <c r="K36" s="240">
        <f aca="true" t="shared" si="15" ref="G36:M37">K37</f>
        <v>0</v>
      </c>
      <c r="L36" s="153">
        <f t="shared" si="15"/>
        <v>0</v>
      </c>
      <c r="M36" s="153">
        <f t="shared" si="15"/>
        <v>0</v>
      </c>
      <c r="N36" s="228">
        <f t="shared" si="1"/>
        <v>0</v>
      </c>
      <c r="O36" s="217"/>
      <c r="P36" s="165"/>
      <c r="Q36" s="3"/>
      <c r="R36" s="3"/>
      <c r="S36" s="3"/>
      <c r="T36" s="147">
        <f t="shared" si="2"/>
        <v>0</v>
      </c>
      <c r="U36" s="206"/>
    </row>
    <row r="37" spans="1:21" s="84" customFormat="1" ht="14.25" thickBot="1">
      <c r="A37" s="70">
        <v>683</v>
      </c>
      <c r="B37" s="96" t="s">
        <v>79</v>
      </c>
      <c r="C37" s="80"/>
      <c r="D37" s="81"/>
      <c r="E37" s="81"/>
      <c r="F37" s="94"/>
      <c r="G37" s="247">
        <f t="shared" si="15"/>
        <v>0</v>
      </c>
      <c r="H37" s="247">
        <f t="shared" si="15"/>
        <v>0</v>
      </c>
      <c r="I37" s="247">
        <f t="shared" si="15"/>
        <v>0</v>
      </c>
      <c r="J37" s="247">
        <f t="shared" si="15"/>
        <v>0</v>
      </c>
      <c r="K37" s="247">
        <f t="shared" si="15"/>
        <v>0</v>
      </c>
      <c r="L37" s="159">
        <f t="shared" si="15"/>
        <v>0</v>
      </c>
      <c r="M37" s="159">
        <f t="shared" si="15"/>
        <v>0</v>
      </c>
      <c r="N37" s="150">
        <f t="shared" si="1"/>
        <v>0</v>
      </c>
      <c r="O37" s="20"/>
      <c r="P37" s="163"/>
      <c r="Q37" s="164"/>
      <c r="R37" s="164"/>
      <c r="S37" s="164"/>
      <c r="T37" s="147">
        <f t="shared" si="2"/>
        <v>0</v>
      </c>
      <c r="U37" s="206">
        <f>G37/G45*100</f>
        <v>0</v>
      </c>
    </row>
    <row r="38" spans="1:21" ht="14.25" thickBot="1">
      <c r="A38" s="97">
        <v>6831</v>
      </c>
      <c r="B38" s="50" t="s">
        <v>108</v>
      </c>
      <c r="C38" s="63"/>
      <c r="D38" s="64"/>
      <c r="E38" s="64"/>
      <c r="F38" s="67"/>
      <c r="G38" s="244"/>
      <c r="H38" s="244"/>
      <c r="I38" s="244"/>
      <c r="J38" s="244"/>
      <c r="K38" s="244"/>
      <c r="L38" s="156"/>
      <c r="M38" s="156"/>
      <c r="N38" s="150">
        <f t="shared" si="1"/>
        <v>0</v>
      </c>
      <c r="O38" s="20"/>
      <c r="P38" s="165"/>
      <c r="Q38" s="3"/>
      <c r="R38" s="3"/>
      <c r="S38" s="3"/>
      <c r="T38" s="147">
        <f t="shared" si="2"/>
        <v>0</v>
      </c>
      <c r="U38" s="206"/>
    </row>
    <row r="39" spans="1:21" ht="21" thickBot="1">
      <c r="A39" s="70">
        <v>7</v>
      </c>
      <c r="B39" s="69" t="s">
        <v>1</v>
      </c>
      <c r="C39" s="63"/>
      <c r="D39" s="64"/>
      <c r="E39" s="64"/>
      <c r="F39" s="67"/>
      <c r="G39" s="243">
        <f>G40</f>
        <v>0</v>
      </c>
      <c r="H39" s="244">
        <f aca="true" t="shared" si="16" ref="H39:M39">H40</f>
        <v>0</v>
      </c>
      <c r="I39" s="244">
        <f t="shared" si="16"/>
        <v>0</v>
      </c>
      <c r="J39" s="244">
        <f t="shared" si="16"/>
        <v>0</v>
      </c>
      <c r="K39" s="244"/>
      <c r="L39" s="156">
        <f t="shared" si="16"/>
        <v>0</v>
      </c>
      <c r="M39" s="156">
        <f t="shared" si="16"/>
        <v>0</v>
      </c>
      <c r="N39" s="150">
        <f t="shared" si="1"/>
        <v>0</v>
      </c>
      <c r="O39" s="20">
        <f>O40</f>
        <v>0</v>
      </c>
      <c r="P39" s="20">
        <f>P40</f>
        <v>0</v>
      </c>
      <c r="Q39" s="3"/>
      <c r="R39" s="3"/>
      <c r="S39" s="3"/>
      <c r="T39" s="147">
        <f t="shared" si="2"/>
        <v>0</v>
      </c>
      <c r="U39" s="206">
        <f>G39/G45*100</f>
        <v>0</v>
      </c>
    </row>
    <row r="40" spans="1:21" ht="21" thickBot="1">
      <c r="A40" s="70">
        <v>72</v>
      </c>
      <c r="B40" s="69" t="s">
        <v>117</v>
      </c>
      <c r="C40" s="71">
        <f>SUM(C41:C42)</f>
        <v>2500</v>
      </c>
      <c r="D40" s="72">
        <f>D41+D42</f>
        <v>0</v>
      </c>
      <c r="E40" s="72">
        <f>E41+E42</f>
        <v>0</v>
      </c>
      <c r="F40" s="73">
        <f aca="true" t="shared" si="17" ref="F40:M40">SUM(F41:F42)</f>
        <v>2500</v>
      </c>
      <c r="G40" s="236">
        <f t="shared" si="17"/>
        <v>0</v>
      </c>
      <c r="H40" s="236">
        <f t="shared" si="17"/>
        <v>0</v>
      </c>
      <c r="I40" s="236">
        <f t="shared" si="17"/>
        <v>0</v>
      </c>
      <c r="J40" s="236">
        <f t="shared" si="17"/>
        <v>0</v>
      </c>
      <c r="K40" s="236">
        <f t="shared" si="17"/>
        <v>0</v>
      </c>
      <c r="L40" s="152">
        <f t="shared" si="17"/>
        <v>0</v>
      </c>
      <c r="M40" s="152">
        <f t="shared" si="17"/>
        <v>0</v>
      </c>
      <c r="N40" s="150">
        <f t="shared" si="1"/>
        <v>0</v>
      </c>
      <c r="O40" s="20"/>
      <c r="P40" s="165"/>
      <c r="Q40" s="3"/>
      <c r="R40" s="3"/>
      <c r="S40" s="3"/>
      <c r="T40" s="147">
        <f t="shared" si="2"/>
        <v>0</v>
      </c>
      <c r="U40" s="206">
        <f>G40/G45*100</f>
        <v>0</v>
      </c>
    </row>
    <row r="41" spans="1:21" ht="21" thickBot="1">
      <c r="A41" s="98">
        <v>7211</v>
      </c>
      <c r="B41" s="50" t="s">
        <v>16</v>
      </c>
      <c r="C41" s="63">
        <v>2500</v>
      </c>
      <c r="D41" s="64">
        <v>0</v>
      </c>
      <c r="E41" s="64">
        <v>0</v>
      </c>
      <c r="F41" s="67">
        <v>2500</v>
      </c>
      <c r="G41" s="249"/>
      <c r="H41" s="244">
        <v>0</v>
      </c>
      <c r="I41" s="244">
        <v>0</v>
      </c>
      <c r="J41" s="244">
        <v>0</v>
      </c>
      <c r="K41" s="244"/>
      <c r="L41" s="156">
        <v>0</v>
      </c>
      <c r="M41" s="161"/>
      <c r="N41" s="150">
        <f t="shared" si="1"/>
        <v>0</v>
      </c>
      <c r="O41" s="20"/>
      <c r="P41" s="165"/>
      <c r="Q41" s="3"/>
      <c r="R41" s="3"/>
      <c r="S41" s="3"/>
      <c r="T41" s="147">
        <f t="shared" si="2"/>
        <v>0</v>
      </c>
      <c r="U41" s="206"/>
    </row>
    <row r="42" spans="1:21" ht="24.75" customHeight="1" thickBot="1">
      <c r="A42" s="68">
        <v>7231</v>
      </c>
      <c r="B42" s="50" t="s">
        <v>17</v>
      </c>
      <c r="C42" s="63">
        <v>0</v>
      </c>
      <c r="D42" s="64">
        <v>0</v>
      </c>
      <c r="E42" s="64">
        <v>0</v>
      </c>
      <c r="F42" s="67"/>
      <c r="G42" s="249">
        <v>0</v>
      </c>
      <c r="H42" s="244">
        <v>0</v>
      </c>
      <c r="I42" s="244">
        <v>0</v>
      </c>
      <c r="J42" s="244">
        <v>0</v>
      </c>
      <c r="K42" s="244"/>
      <c r="L42" s="156">
        <v>0</v>
      </c>
      <c r="M42" s="161">
        <v>0</v>
      </c>
      <c r="N42" s="150">
        <f t="shared" si="1"/>
        <v>0</v>
      </c>
      <c r="O42" s="20"/>
      <c r="P42" s="165"/>
      <c r="Q42" s="3"/>
      <c r="R42" s="3"/>
      <c r="S42" s="3"/>
      <c r="T42" s="147">
        <f t="shared" si="2"/>
        <v>0</v>
      </c>
      <c r="U42" s="206"/>
    </row>
    <row r="43" spans="1:21" ht="14.25" thickBot="1">
      <c r="A43" s="82" t="s">
        <v>66</v>
      </c>
      <c r="B43" s="58" t="s">
        <v>65</v>
      </c>
      <c r="C43" s="80">
        <f>C14+C19+C24+C40</f>
        <v>12605986</v>
      </c>
      <c r="D43" s="81" t="e">
        <f>D14+D19+D24+D40</f>
        <v>#REF!</v>
      </c>
      <c r="E43" s="81">
        <f>E14+E19+E24+E40</f>
        <v>24400</v>
      </c>
      <c r="F43" s="73">
        <f>F14+F19+F24+F30+F40</f>
        <v>14725610</v>
      </c>
      <c r="G43" s="236">
        <f>G39+G5</f>
        <v>441800</v>
      </c>
      <c r="H43" s="236">
        <f aca="true" t="shared" si="18" ref="H43:P43">H39+H5</f>
        <v>0</v>
      </c>
      <c r="I43" s="236">
        <f t="shared" si="18"/>
        <v>0</v>
      </c>
      <c r="J43" s="236">
        <f t="shared" si="18"/>
        <v>0</v>
      </c>
      <c r="K43" s="236">
        <f t="shared" si="18"/>
        <v>441800</v>
      </c>
      <c r="L43" s="152">
        <f t="shared" si="18"/>
        <v>0</v>
      </c>
      <c r="M43" s="152">
        <f t="shared" si="18"/>
        <v>0</v>
      </c>
      <c r="N43" s="150">
        <f t="shared" si="1"/>
        <v>0</v>
      </c>
      <c r="O43" s="152">
        <f t="shared" si="18"/>
        <v>160000</v>
      </c>
      <c r="P43" s="152">
        <f t="shared" si="18"/>
        <v>160000</v>
      </c>
      <c r="Q43" s="3"/>
      <c r="R43" s="3"/>
      <c r="S43" s="3"/>
      <c r="T43" s="147">
        <f t="shared" si="2"/>
        <v>441800</v>
      </c>
      <c r="U43" s="206">
        <f>G43/G45*100</f>
        <v>100</v>
      </c>
    </row>
    <row r="44" spans="1:22" ht="21.75" customHeight="1" thickBot="1">
      <c r="A44" s="57">
        <v>9221</v>
      </c>
      <c r="B44" s="50" t="s">
        <v>50</v>
      </c>
      <c r="C44" s="63">
        <v>5785000</v>
      </c>
      <c r="D44" s="64">
        <v>720295</v>
      </c>
      <c r="E44" s="64">
        <v>0</v>
      </c>
      <c r="F44" s="65">
        <v>8897687</v>
      </c>
      <c r="G44" s="255"/>
      <c r="H44" s="256">
        <v>0</v>
      </c>
      <c r="I44" s="257"/>
      <c r="J44" s="258"/>
      <c r="K44" s="259"/>
      <c r="L44" s="212"/>
      <c r="M44" s="215"/>
      <c r="N44" s="148"/>
      <c r="O44" s="217"/>
      <c r="P44" s="165"/>
      <c r="Q44" s="3"/>
      <c r="R44" s="3"/>
      <c r="S44" s="3"/>
      <c r="T44" s="147">
        <f t="shared" si="2"/>
        <v>0</v>
      </c>
      <c r="U44" s="206">
        <f>G44/G45*100</f>
        <v>0</v>
      </c>
      <c r="V44" s="34">
        <f>G44+O44+P44</f>
        <v>0</v>
      </c>
    </row>
    <row r="45" spans="1:21" ht="14.25" thickBot="1">
      <c r="A45" s="99"/>
      <c r="B45" s="100" t="s">
        <v>54</v>
      </c>
      <c r="C45" s="101">
        <f aca="true" t="shared" si="19" ref="C45:P45">C43+C44</f>
        <v>18390986</v>
      </c>
      <c r="D45" s="102" t="e">
        <f t="shared" si="19"/>
        <v>#REF!</v>
      </c>
      <c r="E45" s="102">
        <f t="shared" si="19"/>
        <v>24400</v>
      </c>
      <c r="F45" s="103">
        <f t="shared" si="19"/>
        <v>23623297</v>
      </c>
      <c r="G45" s="243">
        <f t="shared" si="19"/>
        <v>441800</v>
      </c>
      <c r="H45" s="243">
        <f t="shared" si="19"/>
        <v>0</v>
      </c>
      <c r="I45" s="243">
        <f t="shared" si="19"/>
        <v>0</v>
      </c>
      <c r="J45" s="243">
        <f t="shared" si="19"/>
        <v>0</v>
      </c>
      <c r="K45" s="243">
        <f t="shared" si="19"/>
        <v>441800</v>
      </c>
      <c r="L45" s="155">
        <f t="shared" si="19"/>
        <v>0</v>
      </c>
      <c r="M45" s="155">
        <f t="shared" si="19"/>
        <v>0</v>
      </c>
      <c r="N45" s="150">
        <f t="shared" si="1"/>
        <v>0</v>
      </c>
      <c r="O45" s="155">
        <f t="shared" si="19"/>
        <v>160000</v>
      </c>
      <c r="P45" s="155">
        <f t="shared" si="19"/>
        <v>160000</v>
      </c>
      <c r="Q45" s="3"/>
      <c r="R45" s="3"/>
      <c r="S45" s="3"/>
      <c r="T45" s="147">
        <f t="shared" si="2"/>
        <v>441800</v>
      </c>
      <c r="U45" s="204">
        <f>U43+U44</f>
        <v>100</v>
      </c>
    </row>
    <row r="46" spans="1:16" ht="14.25" customHeight="1">
      <c r="A46" s="104"/>
      <c r="B46" s="105"/>
      <c r="C46" s="106"/>
      <c r="D46" s="107"/>
      <c r="E46" s="107"/>
      <c r="F46" s="3"/>
      <c r="G46" s="229"/>
      <c r="K46" s="231"/>
      <c r="L46" s="1"/>
      <c r="M46" s="21"/>
      <c r="O46" s="8"/>
      <c r="P46" s="8"/>
    </row>
    <row r="47" spans="1:16" ht="13.5">
      <c r="A47" s="23"/>
      <c r="B47" s="36"/>
      <c r="C47" s="106"/>
      <c r="D47" s="107"/>
      <c r="E47" s="107"/>
      <c r="F47" s="22"/>
      <c r="G47" s="260"/>
      <c r="H47" s="261"/>
      <c r="I47" s="261"/>
      <c r="J47" s="262"/>
      <c r="K47" s="231"/>
      <c r="L47" s="1"/>
      <c r="M47" s="10" t="s">
        <v>158</v>
      </c>
      <c r="O47" s="8"/>
      <c r="P47" s="8"/>
    </row>
    <row r="48" spans="1:16" ht="14.25" thickBot="1">
      <c r="A48" s="23"/>
      <c r="B48" s="108"/>
      <c r="C48" s="106"/>
      <c r="D48" s="107"/>
      <c r="E48" s="107"/>
      <c r="F48" s="22"/>
      <c r="G48" s="260"/>
      <c r="H48" s="261"/>
      <c r="I48" s="261"/>
      <c r="J48" s="262"/>
      <c r="K48" s="231"/>
      <c r="L48" s="1"/>
      <c r="M48" s="21"/>
      <c r="O48" s="8"/>
      <c r="P48" s="8"/>
    </row>
    <row r="49" spans="1:21" ht="92.25" customHeight="1" thickBot="1">
      <c r="A49" s="38" t="s">
        <v>9</v>
      </c>
      <c r="B49" s="39" t="s">
        <v>18</v>
      </c>
      <c r="C49" s="11" t="s">
        <v>57</v>
      </c>
      <c r="D49" s="11" t="s">
        <v>59</v>
      </c>
      <c r="E49" s="40" t="s">
        <v>58</v>
      </c>
      <c r="F49" s="11" t="s">
        <v>67</v>
      </c>
      <c r="G49" s="232" t="s">
        <v>159</v>
      </c>
      <c r="H49" s="233" t="s">
        <v>123</v>
      </c>
      <c r="I49" s="233" t="s">
        <v>126</v>
      </c>
      <c r="J49" s="234" t="s">
        <v>127</v>
      </c>
      <c r="K49" s="234" t="s">
        <v>124</v>
      </c>
      <c r="L49" s="14" t="s">
        <v>125</v>
      </c>
      <c r="M49" s="169" t="s">
        <v>128</v>
      </c>
      <c r="O49" s="42" t="s">
        <v>144</v>
      </c>
      <c r="P49" s="42" t="s">
        <v>155</v>
      </c>
      <c r="U49" s="211" t="s">
        <v>138</v>
      </c>
    </row>
    <row r="50" spans="1:21" ht="14.25" thickBot="1">
      <c r="A50" s="38">
        <v>3</v>
      </c>
      <c r="B50" s="58" t="s">
        <v>73</v>
      </c>
      <c r="C50" s="11"/>
      <c r="D50" s="11"/>
      <c r="E50" s="40"/>
      <c r="F50" s="17">
        <f>F51+F61+F92</f>
        <v>14507259</v>
      </c>
      <c r="G50" s="263">
        <f aca="true" t="shared" si="20" ref="G50:P50">G51+G61+G92+G96</f>
        <v>429152.5</v>
      </c>
      <c r="H50" s="263">
        <f t="shared" si="20"/>
        <v>0</v>
      </c>
      <c r="I50" s="263">
        <f t="shared" si="20"/>
        <v>0</v>
      </c>
      <c r="J50" s="263">
        <f t="shared" si="20"/>
        <v>0</v>
      </c>
      <c r="K50" s="263">
        <f t="shared" si="20"/>
        <v>429152.5</v>
      </c>
      <c r="L50" s="25">
        <f t="shared" si="20"/>
        <v>0</v>
      </c>
      <c r="M50" s="25">
        <f t="shared" si="20"/>
        <v>0</v>
      </c>
      <c r="N50" s="109">
        <f aca="true" t="shared" si="21" ref="N50:N114">G50-H50-I50-J50-K50-L50-M50</f>
        <v>0</v>
      </c>
      <c r="O50" s="17">
        <f t="shared" si="20"/>
        <v>160000</v>
      </c>
      <c r="P50" s="17">
        <f t="shared" si="20"/>
        <v>160000</v>
      </c>
      <c r="T50" s="34">
        <f>SUM(H50:M50)</f>
        <v>429152.5</v>
      </c>
      <c r="U50" s="206">
        <f>G50/G126*100</f>
        <v>97.13727931190584</v>
      </c>
    </row>
    <row r="51" spans="1:21" ht="22.5" customHeight="1" thickBot="1">
      <c r="A51" s="110">
        <v>31</v>
      </c>
      <c r="B51" s="58" t="s">
        <v>2</v>
      </c>
      <c r="C51" s="16">
        <f>SUM(C53:C58)</f>
        <v>7876932</v>
      </c>
      <c r="D51" s="40">
        <f>SUM(D53:D58)</f>
        <v>136313</v>
      </c>
      <c r="E51" s="40" t="e">
        <f>SUM(E53:E58)</f>
        <v>#REF!</v>
      </c>
      <c r="F51" s="6">
        <f aca="true" t="shared" si="22" ref="F51:M51">F52+F56+F59</f>
        <v>8680083</v>
      </c>
      <c r="G51" s="264">
        <f t="shared" si="22"/>
        <v>114894</v>
      </c>
      <c r="H51" s="264">
        <f t="shared" si="22"/>
        <v>0</v>
      </c>
      <c r="I51" s="264">
        <f t="shared" si="22"/>
        <v>0</v>
      </c>
      <c r="J51" s="264">
        <f t="shared" si="22"/>
        <v>0</v>
      </c>
      <c r="K51" s="264">
        <f>K52+K56+K59</f>
        <v>114894</v>
      </c>
      <c r="L51" s="6">
        <f t="shared" si="22"/>
        <v>0</v>
      </c>
      <c r="M51" s="6">
        <f t="shared" si="22"/>
        <v>0</v>
      </c>
      <c r="N51" s="109">
        <f t="shared" si="21"/>
        <v>0</v>
      </c>
      <c r="O51" s="218">
        <v>80000</v>
      </c>
      <c r="P51" s="219">
        <v>80000</v>
      </c>
      <c r="T51" s="34">
        <f>SUM(H51:M51)</f>
        <v>114894</v>
      </c>
      <c r="U51" s="206">
        <f>G51/G126*100</f>
        <v>26.00588501584427</v>
      </c>
    </row>
    <row r="52" spans="1:21" ht="14.25" thickBot="1">
      <c r="A52" s="110">
        <v>311</v>
      </c>
      <c r="B52" s="58" t="s">
        <v>71</v>
      </c>
      <c r="C52" s="16"/>
      <c r="D52" s="40"/>
      <c r="E52" s="40"/>
      <c r="F52" s="6">
        <f>F53+F54</f>
        <v>7283376</v>
      </c>
      <c r="G52" s="264">
        <f aca="true" t="shared" si="23" ref="G52:M52">SUM(G53:G55)</f>
        <v>98621.46</v>
      </c>
      <c r="H52" s="264">
        <f t="shared" si="23"/>
        <v>0</v>
      </c>
      <c r="I52" s="264">
        <f t="shared" si="23"/>
        <v>0</v>
      </c>
      <c r="J52" s="264">
        <f t="shared" si="23"/>
        <v>0</v>
      </c>
      <c r="K52" s="264">
        <f t="shared" si="23"/>
        <v>98621.46</v>
      </c>
      <c r="L52" s="6">
        <f t="shared" si="23"/>
        <v>0</v>
      </c>
      <c r="M52" s="6">
        <f t="shared" si="23"/>
        <v>0</v>
      </c>
      <c r="N52" s="109">
        <f>G52-K52</f>
        <v>0</v>
      </c>
      <c r="O52" s="218"/>
      <c r="P52" s="219"/>
      <c r="T52" s="34">
        <f>SUM(H52:M52)</f>
        <v>98621.46</v>
      </c>
      <c r="U52" s="206">
        <f>G52/G126*100</f>
        <v>22.322648257129924</v>
      </c>
    </row>
    <row r="53" spans="1:21" ht="14.25" thickBot="1">
      <c r="A53" s="111">
        <v>3111</v>
      </c>
      <c r="B53" s="112" t="s">
        <v>19</v>
      </c>
      <c r="C53" s="113">
        <v>6628114</v>
      </c>
      <c r="D53" s="114">
        <v>116209</v>
      </c>
      <c r="E53" s="114">
        <v>0</v>
      </c>
      <c r="F53" s="33">
        <v>7220745</v>
      </c>
      <c r="G53" s="346">
        <v>98621.46</v>
      </c>
      <c r="H53" s="266"/>
      <c r="I53" s="265"/>
      <c r="J53" s="267"/>
      <c r="K53" s="346">
        <v>98621.46</v>
      </c>
      <c r="L53" s="7"/>
      <c r="M53" s="26"/>
      <c r="N53" s="109">
        <f t="shared" si="21"/>
        <v>0</v>
      </c>
      <c r="O53" s="218"/>
      <c r="P53" s="219"/>
      <c r="T53" s="34">
        <f>SUM(H53:M53)</f>
        <v>98621.46</v>
      </c>
      <c r="U53" s="206"/>
    </row>
    <row r="54" spans="1:21" ht="14.25" thickBot="1">
      <c r="A54" s="111">
        <v>3113</v>
      </c>
      <c r="B54" s="112" t="s">
        <v>20</v>
      </c>
      <c r="C54" s="113">
        <v>87089</v>
      </c>
      <c r="D54" s="114">
        <v>0</v>
      </c>
      <c r="E54" s="114" t="e">
        <f>C54-#REF!</f>
        <v>#REF!</v>
      </c>
      <c r="F54" s="33">
        <v>62631</v>
      </c>
      <c r="H54" s="266"/>
      <c r="I54" s="265"/>
      <c r="J54" s="266"/>
      <c r="K54" s="266"/>
      <c r="L54" s="7"/>
      <c r="M54" s="7"/>
      <c r="N54" s="109">
        <f>G57-H54-I54-J54-K54-L54-M54</f>
        <v>16272.54</v>
      </c>
      <c r="O54" s="218"/>
      <c r="P54" s="219"/>
      <c r="T54" s="34">
        <f aca="true" t="shared" si="24" ref="T54:T117">SUM(H54:M54)</f>
        <v>0</v>
      </c>
      <c r="U54" s="206"/>
    </row>
    <row r="55" spans="1:21" ht="14.25" hidden="1" thickBot="1">
      <c r="A55" s="115">
        <v>3114</v>
      </c>
      <c r="B55" s="116" t="s">
        <v>92</v>
      </c>
      <c r="C55" s="113"/>
      <c r="D55" s="114"/>
      <c r="E55" s="114"/>
      <c r="F55" s="33"/>
      <c r="G55" s="268">
        <v>0</v>
      </c>
      <c r="H55" s="266">
        <v>0</v>
      </c>
      <c r="I55" s="266">
        <v>0</v>
      </c>
      <c r="J55" s="266">
        <v>0</v>
      </c>
      <c r="K55" s="266"/>
      <c r="L55" s="7"/>
      <c r="M55" s="7"/>
      <c r="N55" s="109">
        <f t="shared" si="21"/>
        <v>0</v>
      </c>
      <c r="O55" s="218"/>
      <c r="P55" s="219"/>
      <c r="T55" s="34">
        <f t="shared" si="24"/>
        <v>0</v>
      </c>
      <c r="U55" s="206"/>
    </row>
    <row r="56" spans="1:21" ht="14.25" thickBot="1">
      <c r="A56" s="110">
        <v>313</v>
      </c>
      <c r="B56" s="117" t="s">
        <v>72</v>
      </c>
      <c r="C56" s="16"/>
      <c r="D56" s="40"/>
      <c r="E56" s="40"/>
      <c r="F56" s="27">
        <f>F57+F58</f>
        <v>1114357</v>
      </c>
      <c r="G56" s="269">
        <f>G57</f>
        <v>16272.54</v>
      </c>
      <c r="H56" s="269">
        <f aca="true" t="shared" si="25" ref="H56:M56">H57+H58</f>
        <v>0</v>
      </c>
      <c r="I56" s="269">
        <f t="shared" si="25"/>
        <v>0</v>
      </c>
      <c r="J56" s="269">
        <f t="shared" si="25"/>
        <v>0</v>
      </c>
      <c r="K56" s="269">
        <f>K57+K58</f>
        <v>16272.54</v>
      </c>
      <c r="L56" s="27">
        <f t="shared" si="25"/>
        <v>0</v>
      </c>
      <c r="M56" s="27">
        <f t="shared" si="25"/>
        <v>0</v>
      </c>
      <c r="N56" s="109">
        <f>G56-K56</f>
        <v>0</v>
      </c>
      <c r="O56" s="218"/>
      <c r="P56" s="219"/>
      <c r="T56" s="34">
        <f t="shared" si="24"/>
        <v>16272.54</v>
      </c>
      <c r="U56" s="206"/>
    </row>
    <row r="57" spans="1:21" ht="14.25" thickBot="1">
      <c r="A57" s="111">
        <v>3132</v>
      </c>
      <c r="B57" s="112" t="s">
        <v>21</v>
      </c>
      <c r="C57" s="113">
        <v>1040856</v>
      </c>
      <c r="D57" s="114">
        <v>18012</v>
      </c>
      <c r="E57" s="114">
        <v>0</v>
      </c>
      <c r="F57" s="33">
        <v>983256</v>
      </c>
      <c r="G57" s="346">
        <v>16272.54</v>
      </c>
      <c r="H57" s="266"/>
      <c r="I57" s="270"/>
      <c r="J57" s="270"/>
      <c r="K57" s="346">
        <v>16272.54</v>
      </c>
      <c r="L57" s="7"/>
      <c r="M57" s="29"/>
      <c r="N57" s="109" t="e">
        <f>#REF!-H57-I57-J57-K57-L57-M57</f>
        <v>#REF!</v>
      </c>
      <c r="O57" s="218"/>
      <c r="P57" s="219"/>
      <c r="T57" s="34">
        <f t="shared" si="24"/>
        <v>16272.54</v>
      </c>
      <c r="U57" s="206"/>
    </row>
    <row r="58" spans="1:21" ht="14.25" thickBot="1">
      <c r="A58" s="111">
        <v>3133</v>
      </c>
      <c r="B58" s="112" t="s">
        <v>22</v>
      </c>
      <c r="C58" s="113">
        <v>120873</v>
      </c>
      <c r="D58" s="114">
        <v>2092</v>
      </c>
      <c r="E58" s="114">
        <v>0</v>
      </c>
      <c r="F58" s="33">
        <v>131101</v>
      </c>
      <c r="G58" s="268"/>
      <c r="H58" s="266"/>
      <c r="I58" s="270"/>
      <c r="J58" s="270"/>
      <c r="K58" s="270"/>
      <c r="L58" s="7"/>
      <c r="M58" s="29"/>
      <c r="N58" s="109">
        <f t="shared" si="21"/>
        <v>0</v>
      </c>
      <c r="O58" s="218"/>
      <c r="P58" s="219"/>
      <c r="T58" s="34">
        <f t="shared" si="24"/>
        <v>0</v>
      </c>
      <c r="U58" s="206"/>
    </row>
    <row r="59" spans="1:21" ht="24" thickBot="1">
      <c r="A59" s="110">
        <v>312</v>
      </c>
      <c r="B59" s="118" t="s">
        <v>3</v>
      </c>
      <c r="C59" s="16">
        <f>SUM(C60)</f>
        <v>319193</v>
      </c>
      <c r="D59" s="40">
        <f>SUM(D60:D61)</f>
        <v>38800</v>
      </c>
      <c r="E59" s="40">
        <f>SUM(E60:E61)</f>
        <v>0</v>
      </c>
      <c r="F59" s="17">
        <f aca="true" t="shared" si="26" ref="F59:M59">SUM(F60)</f>
        <v>282350</v>
      </c>
      <c r="G59" s="263">
        <f t="shared" si="26"/>
        <v>0</v>
      </c>
      <c r="H59" s="263">
        <f t="shared" si="26"/>
        <v>0</v>
      </c>
      <c r="I59" s="263">
        <f t="shared" si="26"/>
        <v>0</v>
      </c>
      <c r="J59" s="263">
        <f t="shared" si="26"/>
        <v>0</v>
      </c>
      <c r="K59" s="263">
        <f t="shared" si="26"/>
        <v>0</v>
      </c>
      <c r="L59" s="25">
        <f t="shared" si="26"/>
        <v>0</v>
      </c>
      <c r="M59" s="25">
        <f t="shared" si="26"/>
        <v>0</v>
      </c>
      <c r="N59" s="109">
        <f>G59-K59</f>
        <v>0</v>
      </c>
      <c r="O59" s="218"/>
      <c r="P59" s="219"/>
      <c r="T59" s="34">
        <f t="shared" si="24"/>
        <v>0</v>
      </c>
      <c r="U59" s="206">
        <f>G59/G126*100</f>
        <v>0</v>
      </c>
    </row>
    <row r="60" spans="1:21" ht="23.25" customHeight="1" thickBot="1">
      <c r="A60" s="119">
        <v>3121</v>
      </c>
      <c r="B60" s="50" t="s">
        <v>135</v>
      </c>
      <c r="C60" s="113">
        <v>319193</v>
      </c>
      <c r="D60" s="114">
        <v>38800</v>
      </c>
      <c r="E60" s="114">
        <v>0</v>
      </c>
      <c r="F60" s="33">
        <v>282350</v>
      </c>
      <c r="G60" s="268"/>
      <c r="H60" s="271"/>
      <c r="I60" s="271"/>
      <c r="J60" s="272"/>
      <c r="K60" s="271"/>
      <c r="L60" s="26">
        <v>0</v>
      </c>
      <c r="M60" s="30">
        <v>0</v>
      </c>
      <c r="N60" s="109">
        <f t="shared" si="21"/>
        <v>0</v>
      </c>
      <c r="O60" s="218"/>
      <c r="P60" s="219"/>
      <c r="T60" s="34">
        <f t="shared" si="24"/>
        <v>0</v>
      </c>
      <c r="U60" s="206"/>
    </row>
    <row r="61" spans="1:21" s="120" customFormat="1" ht="14.25" thickBot="1">
      <c r="A61" s="110">
        <v>32</v>
      </c>
      <c r="B61" s="58" t="s">
        <v>4</v>
      </c>
      <c r="C61" s="11"/>
      <c r="D61" s="40"/>
      <c r="E61" s="40"/>
      <c r="F61" s="6">
        <f>F62+F66+F73+F85</f>
        <v>5820326</v>
      </c>
      <c r="G61" s="264">
        <f aca="true" t="shared" si="27" ref="G61:M61">G62+G66+G73+G85+G83</f>
        <v>314258.5</v>
      </c>
      <c r="H61" s="264">
        <f t="shared" si="27"/>
        <v>0</v>
      </c>
      <c r="I61" s="264">
        <f t="shared" si="27"/>
        <v>0</v>
      </c>
      <c r="J61" s="264">
        <f t="shared" si="27"/>
        <v>0</v>
      </c>
      <c r="K61" s="264">
        <f t="shared" si="27"/>
        <v>314258.5</v>
      </c>
      <c r="L61" s="6">
        <f t="shared" si="27"/>
        <v>0</v>
      </c>
      <c r="M61" s="6">
        <f t="shared" si="27"/>
        <v>0</v>
      </c>
      <c r="N61" s="109">
        <f>G61-K61</f>
        <v>0</v>
      </c>
      <c r="O61" s="220">
        <v>80000</v>
      </c>
      <c r="P61" s="220">
        <v>80000</v>
      </c>
      <c r="T61" s="34">
        <f t="shared" si="24"/>
        <v>314258.5</v>
      </c>
      <c r="U61" s="206">
        <f>G61/G126*100</f>
        <v>71.13139429606157</v>
      </c>
    </row>
    <row r="62" spans="1:21" ht="24" thickBot="1">
      <c r="A62" s="110">
        <v>321</v>
      </c>
      <c r="B62" s="58" t="s">
        <v>5</v>
      </c>
      <c r="C62" s="16">
        <f aca="true" t="shared" si="28" ref="C62:J62">SUM(C63:C65)</f>
        <v>317192</v>
      </c>
      <c r="D62" s="40">
        <f t="shared" si="28"/>
        <v>30000</v>
      </c>
      <c r="E62" s="40">
        <f t="shared" si="28"/>
        <v>0</v>
      </c>
      <c r="F62" s="17">
        <f>SUM(F63:F65)</f>
        <v>386612</v>
      </c>
      <c r="G62" s="263">
        <f>SUM(G63:G65)</f>
        <v>30000</v>
      </c>
      <c r="H62" s="263">
        <f t="shared" si="28"/>
        <v>0</v>
      </c>
      <c r="I62" s="263">
        <f t="shared" si="28"/>
        <v>0</v>
      </c>
      <c r="J62" s="263">
        <f t="shared" si="28"/>
        <v>0</v>
      </c>
      <c r="K62" s="263">
        <f>SUM(K63:K65)</f>
        <v>30000</v>
      </c>
      <c r="L62" s="25">
        <f>SUM(L63:L65)</f>
        <v>0</v>
      </c>
      <c r="M62" s="25">
        <f>SUM(M63:M65)</f>
        <v>0</v>
      </c>
      <c r="N62" s="109">
        <f>G62-K62</f>
        <v>0</v>
      </c>
      <c r="O62" s="218"/>
      <c r="P62" s="219"/>
      <c r="T62" s="34">
        <f t="shared" si="24"/>
        <v>30000</v>
      </c>
      <c r="U62" s="206">
        <f>G62/G126*100</f>
        <v>6.790402897238569</v>
      </c>
    </row>
    <row r="63" spans="1:21" ht="15" thickBot="1">
      <c r="A63" s="111">
        <v>3211</v>
      </c>
      <c r="B63" s="112" t="s">
        <v>23</v>
      </c>
      <c r="C63" s="113">
        <v>50000</v>
      </c>
      <c r="D63" s="114">
        <v>0</v>
      </c>
      <c r="E63" s="114">
        <v>0</v>
      </c>
      <c r="F63" s="33">
        <v>50000</v>
      </c>
      <c r="G63" s="285">
        <v>18000</v>
      </c>
      <c r="H63" s="266"/>
      <c r="I63" s="265"/>
      <c r="J63" s="274"/>
      <c r="K63" s="285">
        <v>18000</v>
      </c>
      <c r="L63" s="7">
        <v>0</v>
      </c>
      <c r="M63" s="7">
        <v>0</v>
      </c>
      <c r="N63" s="109">
        <f t="shared" si="21"/>
        <v>0</v>
      </c>
      <c r="O63" s="218"/>
      <c r="P63" s="219"/>
      <c r="T63" s="34">
        <f t="shared" si="24"/>
        <v>18000</v>
      </c>
      <c r="U63" s="206"/>
    </row>
    <row r="64" spans="1:21" ht="21" customHeight="1" thickBot="1">
      <c r="A64" s="111">
        <v>3212</v>
      </c>
      <c r="B64" s="112" t="s">
        <v>24</v>
      </c>
      <c r="C64" s="113">
        <v>207192</v>
      </c>
      <c r="D64" s="114">
        <v>0</v>
      </c>
      <c r="E64" s="114">
        <v>0</v>
      </c>
      <c r="F64" s="33">
        <v>161172</v>
      </c>
      <c r="G64" s="363"/>
      <c r="H64" s="271"/>
      <c r="I64" s="271"/>
      <c r="J64" s="276"/>
      <c r="K64" s="363"/>
      <c r="L64" s="30">
        <v>0</v>
      </c>
      <c r="M64" s="30">
        <v>0</v>
      </c>
      <c r="N64" s="109">
        <f t="shared" si="21"/>
        <v>0</v>
      </c>
      <c r="O64" s="218"/>
      <c r="P64" s="219"/>
      <c r="T64" s="34">
        <f t="shared" si="24"/>
        <v>0</v>
      </c>
      <c r="U64" s="206"/>
    </row>
    <row r="65" spans="1:21" ht="15" thickBot="1">
      <c r="A65" s="111">
        <v>3213</v>
      </c>
      <c r="B65" s="112" t="s">
        <v>25</v>
      </c>
      <c r="C65" s="113">
        <v>60000</v>
      </c>
      <c r="D65" s="114">
        <v>30000</v>
      </c>
      <c r="E65" s="114">
        <v>0</v>
      </c>
      <c r="F65" s="33">
        <v>175440</v>
      </c>
      <c r="G65" s="285">
        <v>12000</v>
      </c>
      <c r="H65" s="266"/>
      <c r="I65" s="265"/>
      <c r="J65" s="274"/>
      <c r="K65" s="285">
        <v>12000</v>
      </c>
      <c r="L65" s="7">
        <v>0</v>
      </c>
      <c r="M65" s="7">
        <v>0</v>
      </c>
      <c r="N65" s="109">
        <f t="shared" si="21"/>
        <v>0</v>
      </c>
      <c r="O65" s="218"/>
      <c r="P65" s="219"/>
      <c r="T65" s="34">
        <f t="shared" si="24"/>
        <v>12000</v>
      </c>
      <c r="U65" s="206"/>
    </row>
    <row r="66" spans="1:21" ht="24" thickBot="1">
      <c r="A66" s="110">
        <v>322</v>
      </c>
      <c r="B66" s="58" t="s">
        <v>6</v>
      </c>
      <c r="C66" s="16">
        <f>SUM(C67:C71)</f>
        <v>2622936</v>
      </c>
      <c r="D66" s="40" t="e">
        <f>SUM(D67:D71)</f>
        <v>#REF!</v>
      </c>
      <c r="E66" s="40" t="e">
        <f>SUM(E67:E71)</f>
        <v>#REF!</v>
      </c>
      <c r="F66" s="17">
        <f>SUM(F67:F72)</f>
        <v>3811485</v>
      </c>
      <c r="G66" s="263">
        <f>SUM(G67:G72)</f>
        <v>25648.5</v>
      </c>
      <c r="H66" s="263">
        <f aca="true" t="shared" si="29" ref="H66:M66">SUM(H67:H72)</f>
        <v>0</v>
      </c>
      <c r="I66" s="263">
        <f t="shared" si="29"/>
        <v>0</v>
      </c>
      <c r="J66" s="263">
        <f t="shared" si="29"/>
        <v>0</v>
      </c>
      <c r="K66" s="263">
        <f>SUM(K67:K72)</f>
        <v>25648.5</v>
      </c>
      <c r="L66" s="25">
        <f t="shared" si="29"/>
        <v>0</v>
      </c>
      <c r="M66" s="25">
        <f t="shared" si="29"/>
        <v>0</v>
      </c>
      <c r="N66" s="109">
        <f>G66-K66</f>
        <v>0</v>
      </c>
      <c r="O66" s="218"/>
      <c r="P66" s="219"/>
      <c r="T66" s="34">
        <f t="shared" si="24"/>
        <v>25648.5</v>
      </c>
      <c r="U66" s="206">
        <f>G66/G126*100</f>
        <v>5.805454956994114</v>
      </c>
    </row>
    <row r="67" spans="1:21" ht="21" customHeight="1" thickBot="1">
      <c r="A67" s="111">
        <v>3221</v>
      </c>
      <c r="B67" s="112" t="s">
        <v>95</v>
      </c>
      <c r="C67" s="113">
        <v>301625</v>
      </c>
      <c r="D67" s="114" t="e">
        <f>#REF!-C67</f>
        <v>#REF!</v>
      </c>
      <c r="E67" s="114">
        <v>0</v>
      </c>
      <c r="F67" s="33">
        <v>485017</v>
      </c>
      <c r="G67" s="284">
        <v>19648.5</v>
      </c>
      <c r="H67" s="271"/>
      <c r="I67" s="271"/>
      <c r="J67" s="272"/>
      <c r="K67" s="284">
        <v>19648.5</v>
      </c>
      <c r="L67" s="30">
        <v>0</v>
      </c>
      <c r="M67" s="30"/>
      <c r="N67" s="109">
        <f t="shared" si="21"/>
        <v>0</v>
      </c>
      <c r="O67" s="218"/>
      <c r="P67" s="219"/>
      <c r="T67" s="34">
        <f t="shared" si="24"/>
        <v>19648.5</v>
      </c>
      <c r="U67" s="208" t="s">
        <v>136</v>
      </c>
    </row>
    <row r="68" spans="1:21" ht="14.25" thickBot="1">
      <c r="A68" s="111">
        <v>3222</v>
      </c>
      <c r="B68" s="112" t="s">
        <v>26</v>
      </c>
      <c r="C68" s="113">
        <v>1915162</v>
      </c>
      <c r="D68" s="114" t="e">
        <f>#REF!-C68</f>
        <v>#REF!</v>
      </c>
      <c r="E68" s="114">
        <v>0</v>
      </c>
      <c r="F68" s="33">
        <v>2740772</v>
      </c>
      <c r="G68" s="284">
        <v>0</v>
      </c>
      <c r="H68" s="266"/>
      <c r="I68" s="265"/>
      <c r="J68" s="275"/>
      <c r="K68" s="284">
        <v>0</v>
      </c>
      <c r="L68" s="33">
        <v>0</v>
      </c>
      <c r="M68" s="29">
        <v>0</v>
      </c>
      <c r="N68" s="109">
        <f t="shared" si="21"/>
        <v>0</v>
      </c>
      <c r="O68" s="218"/>
      <c r="P68" s="219"/>
      <c r="T68" s="34">
        <f t="shared" si="24"/>
        <v>0</v>
      </c>
      <c r="U68" s="206"/>
    </row>
    <row r="69" spans="1:21" ht="14.25" thickBot="1">
      <c r="A69" s="111">
        <v>3223</v>
      </c>
      <c r="B69" s="112" t="s">
        <v>27</v>
      </c>
      <c r="C69" s="113">
        <v>308010</v>
      </c>
      <c r="D69" s="114">
        <v>0</v>
      </c>
      <c r="E69" s="114" t="e">
        <f>C69-#REF!</f>
        <v>#REF!</v>
      </c>
      <c r="F69" s="33">
        <v>426061</v>
      </c>
      <c r="G69" s="284">
        <v>6000</v>
      </c>
      <c r="H69" s="266"/>
      <c r="I69" s="265"/>
      <c r="J69" s="275"/>
      <c r="K69" s="284">
        <v>6000</v>
      </c>
      <c r="L69" s="33">
        <v>0</v>
      </c>
      <c r="M69" s="33"/>
      <c r="N69" s="109">
        <f t="shared" si="21"/>
        <v>0</v>
      </c>
      <c r="O69" s="218"/>
      <c r="P69" s="219"/>
      <c r="T69" s="34">
        <f t="shared" si="24"/>
        <v>6000</v>
      </c>
      <c r="U69" s="206"/>
    </row>
    <row r="70" spans="1:21" ht="14.25" thickBot="1">
      <c r="A70" s="111">
        <v>3224</v>
      </c>
      <c r="B70" s="112" t="s">
        <v>28</v>
      </c>
      <c r="C70" s="113">
        <v>11000</v>
      </c>
      <c r="D70" s="114">
        <v>0</v>
      </c>
      <c r="E70" s="114" t="e">
        <f>C70-#REF!</f>
        <v>#REF!</v>
      </c>
      <c r="F70" s="33">
        <v>73212</v>
      </c>
      <c r="G70" s="284">
        <v>0</v>
      </c>
      <c r="H70" s="265"/>
      <c r="I70" s="265"/>
      <c r="J70" s="275"/>
      <c r="K70" s="284">
        <v>0</v>
      </c>
      <c r="L70" s="33"/>
      <c r="M70" s="33">
        <v>0</v>
      </c>
      <c r="N70" s="109">
        <f t="shared" si="21"/>
        <v>0</v>
      </c>
      <c r="O70" s="218"/>
      <c r="P70" s="219"/>
      <c r="T70" s="34">
        <f t="shared" si="24"/>
        <v>0</v>
      </c>
      <c r="U70" s="206"/>
    </row>
    <row r="71" spans="1:21" ht="14.25" thickBot="1">
      <c r="A71" s="111">
        <v>3225</v>
      </c>
      <c r="B71" s="112" t="s">
        <v>29</v>
      </c>
      <c r="C71" s="113">
        <v>87139</v>
      </c>
      <c r="D71" s="114" t="e">
        <f>#REF!-C71</f>
        <v>#REF!</v>
      </c>
      <c r="E71" s="114">
        <v>0</v>
      </c>
      <c r="F71" s="33">
        <v>57409</v>
      </c>
      <c r="G71" s="284">
        <v>0</v>
      </c>
      <c r="H71" s="266"/>
      <c r="I71" s="265"/>
      <c r="J71" s="275"/>
      <c r="K71" s="284">
        <v>0</v>
      </c>
      <c r="L71" s="33">
        <v>0</v>
      </c>
      <c r="M71" s="33"/>
      <c r="N71" s="109">
        <f t="shared" si="21"/>
        <v>0</v>
      </c>
      <c r="O71" s="218"/>
      <c r="P71" s="219"/>
      <c r="T71" s="34">
        <f t="shared" si="24"/>
        <v>0</v>
      </c>
      <c r="U71" s="206"/>
    </row>
    <row r="72" spans="1:21" ht="14.25" thickBot="1">
      <c r="A72" s="111">
        <v>3227</v>
      </c>
      <c r="B72" s="112" t="s">
        <v>63</v>
      </c>
      <c r="C72" s="113"/>
      <c r="D72" s="114"/>
      <c r="E72" s="114"/>
      <c r="F72" s="33">
        <v>29014</v>
      </c>
      <c r="G72" s="270"/>
      <c r="H72" s="266"/>
      <c r="I72" s="265"/>
      <c r="J72" s="275"/>
      <c r="K72" s="284">
        <v>0</v>
      </c>
      <c r="L72" s="33">
        <v>0</v>
      </c>
      <c r="M72" s="33">
        <v>0</v>
      </c>
      <c r="N72" s="109">
        <f t="shared" si="21"/>
        <v>0</v>
      </c>
      <c r="O72" s="218"/>
      <c r="P72" s="219"/>
      <c r="T72" s="34">
        <f t="shared" si="24"/>
        <v>0</v>
      </c>
      <c r="U72" s="206"/>
    </row>
    <row r="73" spans="1:21" ht="14.25" thickBot="1">
      <c r="A73" s="110">
        <v>323</v>
      </c>
      <c r="B73" s="58" t="s">
        <v>7</v>
      </c>
      <c r="C73" s="16">
        <f aca="true" t="shared" si="30" ref="C73:J73">SUM(C74:C82)</f>
        <v>1229582</v>
      </c>
      <c r="D73" s="40" t="e">
        <f t="shared" si="30"/>
        <v>#REF!</v>
      </c>
      <c r="E73" s="40" t="e">
        <f t="shared" si="30"/>
        <v>#REF!</v>
      </c>
      <c r="F73" s="17">
        <f>SUM(F74:F82)</f>
        <v>1361151</v>
      </c>
      <c r="G73" s="263">
        <f>SUM(G74:G82)</f>
        <v>258610</v>
      </c>
      <c r="H73" s="263">
        <f t="shared" si="30"/>
        <v>0</v>
      </c>
      <c r="I73" s="263">
        <f t="shared" si="30"/>
        <v>0</v>
      </c>
      <c r="J73" s="263">
        <f t="shared" si="30"/>
        <v>0</v>
      </c>
      <c r="K73" s="263">
        <f>SUM(K74:K82)</f>
        <v>258610</v>
      </c>
      <c r="L73" s="25">
        <f>SUM(L74:L82)</f>
        <v>0</v>
      </c>
      <c r="M73" s="25">
        <f>SUM(M74:M82)</f>
        <v>0</v>
      </c>
      <c r="N73" s="109">
        <f>G73-K73</f>
        <v>0</v>
      </c>
      <c r="O73" s="218"/>
      <c r="P73" s="219"/>
      <c r="T73" s="34">
        <f t="shared" si="24"/>
        <v>258610</v>
      </c>
      <c r="U73" s="206">
        <f>G73/G126*100</f>
        <v>58.53553644182888</v>
      </c>
    </row>
    <row r="74" spans="1:21" ht="14.25" thickBot="1">
      <c r="A74" s="111">
        <v>3231</v>
      </c>
      <c r="B74" s="112" t="s">
        <v>30</v>
      </c>
      <c r="C74" s="113">
        <v>163712</v>
      </c>
      <c r="D74" s="114">
        <v>0</v>
      </c>
      <c r="E74" s="114" t="e">
        <f>C74-#REF!</f>
        <v>#REF!</v>
      </c>
      <c r="F74" s="33">
        <v>187000</v>
      </c>
      <c r="G74" s="284">
        <v>1000</v>
      </c>
      <c r="H74" s="271"/>
      <c r="I74" s="271"/>
      <c r="J74" s="276"/>
      <c r="K74" s="284">
        <v>1000</v>
      </c>
      <c r="L74" s="26">
        <v>0</v>
      </c>
      <c r="M74" s="26">
        <v>0</v>
      </c>
      <c r="N74" s="109">
        <f t="shared" si="21"/>
        <v>0</v>
      </c>
      <c r="O74" s="218"/>
      <c r="P74" s="219"/>
      <c r="T74" s="34">
        <f t="shared" si="24"/>
        <v>1000</v>
      </c>
      <c r="U74" s="206"/>
    </row>
    <row r="75" spans="1:21" ht="14.25" thickBot="1">
      <c r="A75" s="111">
        <v>3232</v>
      </c>
      <c r="B75" s="112" t="s">
        <v>31</v>
      </c>
      <c r="C75" s="113">
        <v>266120</v>
      </c>
      <c r="D75" s="114">
        <v>0</v>
      </c>
      <c r="E75" s="114">
        <v>54120</v>
      </c>
      <c r="F75" s="33">
        <v>415235</v>
      </c>
      <c r="G75" s="284"/>
      <c r="H75" s="277"/>
      <c r="I75" s="271"/>
      <c r="J75" s="276"/>
      <c r="K75" s="284"/>
      <c r="L75" s="26">
        <v>0</v>
      </c>
      <c r="M75" s="26">
        <v>0</v>
      </c>
      <c r="N75" s="109">
        <f t="shared" si="21"/>
        <v>0</v>
      </c>
      <c r="O75" s="218"/>
      <c r="P75" s="219"/>
      <c r="T75" s="34">
        <f t="shared" si="24"/>
        <v>0</v>
      </c>
      <c r="U75" s="206"/>
    </row>
    <row r="76" spans="1:21" ht="14.25" thickBot="1">
      <c r="A76" s="111">
        <v>3233</v>
      </c>
      <c r="B76" s="112" t="s">
        <v>32</v>
      </c>
      <c r="C76" s="113">
        <v>36900</v>
      </c>
      <c r="D76" s="114">
        <v>0</v>
      </c>
      <c r="E76" s="114" t="e">
        <f>C76-#REF!</f>
        <v>#REF!</v>
      </c>
      <c r="F76" s="33">
        <v>88000</v>
      </c>
      <c r="G76" s="284">
        <v>0</v>
      </c>
      <c r="H76" s="271"/>
      <c r="I76" s="271"/>
      <c r="J76" s="276"/>
      <c r="K76" s="284">
        <v>0</v>
      </c>
      <c r="L76" s="26">
        <v>0</v>
      </c>
      <c r="M76" s="26">
        <v>0</v>
      </c>
      <c r="N76" s="109">
        <f t="shared" si="21"/>
        <v>0</v>
      </c>
      <c r="O76" s="221"/>
      <c r="P76" s="219"/>
      <c r="T76" s="34">
        <f t="shared" si="24"/>
        <v>0</v>
      </c>
      <c r="U76" s="206"/>
    </row>
    <row r="77" spans="1:21" ht="20.25" customHeight="1" thickBot="1">
      <c r="A77" s="111">
        <v>3234</v>
      </c>
      <c r="B77" s="112" t="s">
        <v>33</v>
      </c>
      <c r="C77" s="113">
        <v>278526</v>
      </c>
      <c r="D77" s="114">
        <v>0</v>
      </c>
      <c r="E77" s="114" t="e">
        <f>C77-#REF!</f>
        <v>#REF!</v>
      </c>
      <c r="F77" s="33">
        <v>179455</v>
      </c>
      <c r="G77" s="284"/>
      <c r="H77" s="271"/>
      <c r="I77" s="271"/>
      <c r="J77" s="276"/>
      <c r="K77" s="284"/>
      <c r="L77" s="26">
        <v>0</v>
      </c>
      <c r="M77" s="26">
        <v>0</v>
      </c>
      <c r="N77" s="109">
        <f t="shared" si="21"/>
        <v>0</v>
      </c>
      <c r="O77" s="218"/>
      <c r="P77" s="219"/>
      <c r="T77" s="34">
        <f t="shared" si="24"/>
        <v>0</v>
      </c>
      <c r="U77" s="206"/>
    </row>
    <row r="78" spans="1:21" ht="14.25" thickBot="1">
      <c r="A78" s="111">
        <v>3235</v>
      </c>
      <c r="B78" s="112" t="s">
        <v>53</v>
      </c>
      <c r="C78" s="113">
        <v>10168</v>
      </c>
      <c r="D78" s="114" t="e">
        <f>#REF!-C78</f>
        <v>#REF!</v>
      </c>
      <c r="E78" s="114">
        <v>0</v>
      </c>
      <c r="F78" s="33">
        <v>18450</v>
      </c>
      <c r="G78" s="284"/>
      <c r="H78" s="271"/>
      <c r="I78" s="271"/>
      <c r="J78" s="276"/>
      <c r="K78" s="284"/>
      <c r="L78" s="26">
        <v>0</v>
      </c>
      <c r="M78" s="26">
        <v>0</v>
      </c>
      <c r="N78" s="109">
        <f t="shared" si="21"/>
        <v>0</v>
      </c>
      <c r="O78" s="218"/>
      <c r="P78" s="219"/>
      <c r="T78" s="34">
        <f t="shared" si="24"/>
        <v>0</v>
      </c>
      <c r="U78" s="206"/>
    </row>
    <row r="79" spans="1:21" ht="15" thickBot="1">
      <c r="A79" s="111">
        <v>3236</v>
      </c>
      <c r="B79" s="112" t="s">
        <v>34</v>
      </c>
      <c r="C79" s="113">
        <v>70000</v>
      </c>
      <c r="D79" s="114">
        <v>0</v>
      </c>
      <c r="E79" s="114" t="e">
        <f>C79-#REF!</f>
        <v>#REF!</v>
      </c>
      <c r="F79" s="33">
        <v>82959</v>
      </c>
      <c r="G79" s="285">
        <v>217610</v>
      </c>
      <c r="H79" s="271"/>
      <c r="I79" s="271"/>
      <c r="J79" s="276"/>
      <c r="K79" s="285">
        <v>217610</v>
      </c>
      <c r="L79" s="26">
        <v>0</v>
      </c>
      <c r="M79" s="26">
        <v>0</v>
      </c>
      <c r="N79" s="109">
        <f t="shared" si="21"/>
        <v>0</v>
      </c>
      <c r="O79" s="218"/>
      <c r="P79" s="219"/>
      <c r="T79" s="34">
        <f t="shared" si="24"/>
        <v>217610</v>
      </c>
      <c r="U79" s="206"/>
    </row>
    <row r="80" spans="1:21" ht="15" thickBot="1">
      <c r="A80" s="111">
        <v>3237</v>
      </c>
      <c r="B80" s="112" t="s">
        <v>35</v>
      </c>
      <c r="C80" s="113">
        <v>222070</v>
      </c>
      <c r="D80" s="114" t="e">
        <f>#REF!-C80</f>
        <v>#REF!</v>
      </c>
      <c r="E80" s="114">
        <v>0</v>
      </c>
      <c r="F80" s="33">
        <v>171096</v>
      </c>
      <c r="G80" s="285">
        <v>40000</v>
      </c>
      <c r="H80" s="271"/>
      <c r="I80" s="271"/>
      <c r="J80" s="276"/>
      <c r="K80" s="285">
        <v>40000</v>
      </c>
      <c r="L80" s="26">
        <v>0</v>
      </c>
      <c r="M80" s="26">
        <v>0</v>
      </c>
      <c r="N80" s="109">
        <f t="shared" si="21"/>
        <v>0</v>
      </c>
      <c r="O80" s="218"/>
      <c r="P80" s="219"/>
      <c r="T80" s="34">
        <f t="shared" si="24"/>
        <v>40000</v>
      </c>
      <c r="U80" s="206"/>
    </row>
    <row r="81" spans="1:21" ht="21.75" customHeight="1" thickBot="1">
      <c r="A81" s="111">
        <v>3238</v>
      </c>
      <c r="B81" s="112" t="s">
        <v>120</v>
      </c>
      <c r="C81" s="113">
        <v>7000</v>
      </c>
      <c r="D81" s="114" t="e">
        <f>#REF!-C81</f>
        <v>#REF!</v>
      </c>
      <c r="E81" s="114">
        <v>0</v>
      </c>
      <c r="F81" s="33">
        <v>46163</v>
      </c>
      <c r="G81" s="284">
        <v>0</v>
      </c>
      <c r="H81" s="278"/>
      <c r="I81" s="271"/>
      <c r="J81" s="276"/>
      <c r="K81" s="284">
        <v>0</v>
      </c>
      <c r="L81" s="26">
        <v>0</v>
      </c>
      <c r="M81" s="26">
        <v>0</v>
      </c>
      <c r="N81" s="109">
        <f t="shared" si="21"/>
        <v>0</v>
      </c>
      <c r="O81" s="218"/>
      <c r="P81" s="219"/>
      <c r="T81" s="34">
        <f t="shared" si="24"/>
        <v>0</v>
      </c>
      <c r="U81" s="206"/>
    </row>
    <row r="82" spans="1:21" ht="24.75" customHeight="1" thickBot="1">
      <c r="A82" s="119">
        <v>3239</v>
      </c>
      <c r="B82" s="50" t="s">
        <v>98</v>
      </c>
      <c r="C82" s="113">
        <v>175086</v>
      </c>
      <c r="D82" s="114" t="e">
        <f>#REF!-C82</f>
        <v>#REF!</v>
      </c>
      <c r="E82" s="114">
        <v>0</v>
      </c>
      <c r="F82" s="121">
        <v>172793</v>
      </c>
      <c r="G82" s="279"/>
      <c r="H82" s="278"/>
      <c r="I82" s="271"/>
      <c r="J82" s="272"/>
      <c r="K82" s="284">
        <v>0</v>
      </c>
      <c r="L82" s="26">
        <v>0</v>
      </c>
      <c r="M82" s="26">
        <v>0</v>
      </c>
      <c r="N82" s="109">
        <f t="shared" si="21"/>
        <v>0</v>
      </c>
      <c r="O82" s="218"/>
      <c r="P82" s="219"/>
      <c r="T82" s="34">
        <f t="shared" si="24"/>
        <v>0</v>
      </c>
      <c r="U82" s="206"/>
    </row>
    <row r="83" spans="1:21" ht="21" thickBot="1">
      <c r="A83" s="38">
        <v>324</v>
      </c>
      <c r="B83" s="69" t="s">
        <v>82</v>
      </c>
      <c r="C83" s="16"/>
      <c r="D83" s="40"/>
      <c r="E83" s="40"/>
      <c r="F83" s="122"/>
      <c r="G83" s="269">
        <f aca="true" t="shared" si="31" ref="G83:M83">G84</f>
        <v>0</v>
      </c>
      <c r="H83" s="269">
        <f t="shared" si="31"/>
        <v>0</v>
      </c>
      <c r="I83" s="269">
        <f t="shared" si="31"/>
        <v>0</v>
      </c>
      <c r="J83" s="269">
        <f t="shared" si="31"/>
        <v>0</v>
      </c>
      <c r="K83" s="269">
        <f t="shared" si="31"/>
        <v>0</v>
      </c>
      <c r="L83" s="27">
        <f t="shared" si="31"/>
        <v>0</v>
      </c>
      <c r="M83" s="27">
        <f t="shared" si="31"/>
        <v>0</v>
      </c>
      <c r="N83" s="109">
        <f>G83-K83</f>
        <v>0</v>
      </c>
      <c r="O83" s="218"/>
      <c r="P83" s="219"/>
      <c r="T83" s="34">
        <f t="shared" si="24"/>
        <v>0</v>
      </c>
      <c r="U83" s="206">
        <f>G83/G126*100</f>
        <v>0</v>
      </c>
    </row>
    <row r="84" spans="1:21" ht="14.25" thickBot="1">
      <c r="A84" s="119">
        <v>3241</v>
      </c>
      <c r="B84" s="50" t="s">
        <v>83</v>
      </c>
      <c r="C84" s="113"/>
      <c r="D84" s="114"/>
      <c r="E84" s="114"/>
      <c r="F84" s="121"/>
      <c r="G84" s="266"/>
      <c r="H84" s="266"/>
      <c r="I84" s="271"/>
      <c r="J84" s="280"/>
      <c r="K84" s="266"/>
      <c r="L84" s="33">
        <v>0</v>
      </c>
      <c r="M84" s="33">
        <v>0</v>
      </c>
      <c r="N84" s="109">
        <v>21174</v>
      </c>
      <c r="O84" s="218"/>
      <c r="P84" s="219"/>
      <c r="T84" s="34">
        <f t="shared" si="24"/>
        <v>0</v>
      </c>
      <c r="U84" s="206"/>
    </row>
    <row r="85" spans="1:21" s="43" customFormat="1" ht="24" thickBot="1">
      <c r="A85" s="110">
        <v>329</v>
      </c>
      <c r="B85" s="58" t="s">
        <v>68</v>
      </c>
      <c r="C85" s="16">
        <f aca="true" t="shared" si="32" ref="C85:M85">SUM(C86:C91)</f>
        <v>260413</v>
      </c>
      <c r="D85" s="40">
        <f t="shared" si="32"/>
        <v>41000</v>
      </c>
      <c r="E85" s="40" t="e">
        <f t="shared" si="32"/>
        <v>#REF!</v>
      </c>
      <c r="F85" s="17">
        <f>SUM(F86:F91)</f>
        <v>261078</v>
      </c>
      <c r="G85" s="263">
        <f>SUM(G86:G91)</f>
        <v>0</v>
      </c>
      <c r="H85" s="263">
        <f t="shared" si="32"/>
        <v>0</v>
      </c>
      <c r="I85" s="263">
        <f t="shared" si="32"/>
        <v>0</v>
      </c>
      <c r="J85" s="263">
        <f t="shared" si="32"/>
        <v>0</v>
      </c>
      <c r="K85" s="263">
        <f>SUM(K86:K91)</f>
        <v>0</v>
      </c>
      <c r="L85" s="25">
        <f t="shared" si="32"/>
        <v>0</v>
      </c>
      <c r="M85" s="25">
        <f t="shared" si="32"/>
        <v>0</v>
      </c>
      <c r="N85" s="109">
        <f>G85-K85</f>
        <v>0</v>
      </c>
      <c r="O85" s="218"/>
      <c r="P85" s="222"/>
      <c r="T85" s="34">
        <f t="shared" si="24"/>
        <v>0</v>
      </c>
      <c r="U85" s="206">
        <f>G85/G126*100</f>
        <v>0</v>
      </c>
    </row>
    <row r="86" spans="1:21" ht="14.25" thickBot="1">
      <c r="A86" s="111">
        <v>3291</v>
      </c>
      <c r="B86" s="112" t="s">
        <v>36</v>
      </c>
      <c r="C86" s="113">
        <v>87263</v>
      </c>
      <c r="D86" s="114">
        <v>0</v>
      </c>
      <c r="E86" s="114" t="e">
        <f>C86-#REF!</f>
        <v>#REF!</v>
      </c>
      <c r="F86" s="33">
        <v>86251</v>
      </c>
      <c r="G86" s="270"/>
      <c r="H86" s="266"/>
      <c r="I86" s="265"/>
      <c r="J86" s="280"/>
      <c r="K86" s="266"/>
      <c r="L86" s="29">
        <v>0</v>
      </c>
      <c r="M86" s="29">
        <v>0</v>
      </c>
      <c r="N86" s="109">
        <f t="shared" si="21"/>
        <v>0</v>
      </c>
      <c r="O86" s="218"/>
      <c r="P86" s="219"/>
      <c r="T86" s="34">
        <f t="shared" si="24"/>
        <v>0</v>
      </c>
      <c r="U86" s="206"/>
    </row>
    <row r="87" spans="1:21" ht="14.25" thickBot="1">
      <c r="A87" s="111">
        <v>3292</v>
      </c>
      <c r="B87" s="112" t="s">
        <v>37</v>
      </c>
      <c r="C87" s="113">
        <v>91017</v>
      </c>
      <c r="D87" s="114">
        <v>0</v>
      </c>
      <c r="E87" s="114" t="e">
        <f>C87-#REF!</f>
        <v>#REF!</v>
      </c>
      <c r="F87" s="33">
        <v>112267</v>
      </c>
      <c r="G87" s="270"/>
      <c r="H87" s="266"/>
      <c r="I87" s="265"/>
      <c r="J87" s="280"/>
      <c r="K87" s="266"/>
      <c r="L87" s="29">
        <v>0</v>
      </c>
      <c r="M87" s="29">
        <v>0</v>
      </c>
      <c r="N87" s="109">
        <f t="shared" si="21"/>
        <v>0</v>
      </c>
      <c r="O87" s="223"/>
      <c r="P87" s="219"/>
      <c r="T87" s="34">
        <f t="shared" si="24"/>
        <v>0</v>
      </c>
      <c r="U87" s="206"/>
    </row>
    <row r="88" spans="1:21" ht="14.25" thickBot="1">
      <c r="A88" s="111">
        <v>3293</v>
      </c>
      <c r="B88" s="112" t="s">
        <v>38</v>
      </c>
      <c r="C88" s="113">
        <v>9133</v>
      </c>
      <c r="D88" s="114">
        <v>0</v>
      </c>
      <c r="E88" s="114" t="e">
        <f>C88-#REF!</f>
        <v>#REF!</v>
      </c>
      <c r="F88" s="33">
        <v>11560</v>
      </c>
      <c r="G88" s="270"/>
      <c r="H88" s="280"/>
      <c r="I88" s="265"/>
      <c r="J88" s="280"/>
      <c r="K88" s="266"/>
      <c r="L88" s="29">
        <v>0</v>
      </c>
      <c r="M88" s="29">
        <v>0</v>
      </c>
      <c r="N88" s="109">
        <f t="shared" si="21"/>
        <v>0</v>
      </c>
      <c r="O88" s="223"/>
      <c r="P88" s="219"/>
      <c r="T88" s="34">
        <f t="shared" si="24"/>
        <v>0</v>
      </c>
      <c r="U88" s="206"/>
    </row>
    <row r="89" spans="1:21" ht="14.25" thickBot="1">
      <c r="A89" s="111">
        <v>3294</v>
      </c>
      <c r="B89" s="112" t="s">
        <v>39</v>
      </c>
      <c r="C89" s="113">
        <v>12000</v>
      </c>
      <c r="D89" s="114">
        <v>0</v>
      </c>
      <c r="E89" s="114" t="e">
        <f>C89-#REF!</f>
        <v>#REF!</v>
      </c>
      <c r="F89" s="33">
        <v>12000</v>
      </c>
      <c r="G89" s="270"/>
      <c r="H89" s="280"/>
      <c r="I89" s="265"/>
      <c r="J89" s="280"/>
      <c r="K89" s="266"/>
      <c r="L89" s="29">
        <v>0</v>
      </c>
      <c r="M89" s="29">
        <v>0</v>
      </c>
      <c r="N89" s="109">
        <f t="shared" si="21"/>
        <v>0</v>
      </c>
      <c r="O89" s="223"/>
      <c r="P89" s="219"/>
      <c r="T89" s="34">
        <f t="shared" si="24"/>
        <v>0</v>
      </c>
      <c r="U89" s="206"/>
    </row>
    <row r="90" spans="1:21" ht="14.25" thickBot="1">
      <c r="A90" s="111">
        <v>3295</v>
      </c>
      <c r="B90" s="112" t="s">
        <v>61</v>
      </c>
      <c r="C90" s="113">
        <v>0</v>
      </c>
      <c r="D90" s="114">
        <v>41000</v>
      </c>
      <c r="E90" s="114">
        <v>0</v>
      </c>
      <c r="F90" s="33">
        <v>28000</v>
      </c>
      <c r="G90" s="270"/>
      <c r="H90" s="280"/>
      <c r="I90" s="265"/>
      <c r="J90" s="280"/>
      <c r="K90" s="266"/>
      <c r="L90" s="29">
        <v>0</v>
      </c>
      <c r="M90" s="29">
        <v>0</v>
      </c>
      <c r="N90" s="109">
        <f t="shared" si="21"/>
        <v>0</v>
      </c>
      <c r="O90" s="223"/>
      <c r="P90" s="219"/>
      <c r="T90" s="34">
        <f t="shared" si="24"/>
        <v>0</v>
      </c>
      <c r="U90" s="206"/>
    </row>
    <row r="91" spans="1:21" s="170" customFormat="1" ht="21" thickBot="1">
      <c r="A91" s="111">
        <v>3299</v>
      </c>
      <c r="B91" s="112" t="s">
        <v>77</v>
      </c>
      <c r="C91" s="113">
        <v>61000</v>
      </c>
      <c r="D91" s="114">
        <v>0</v>
      </c>
      <c r="E91" s="114">
        <v>40000</v>
      </c>
      <c r="F91" s="33">
        <v>11000</v>
      </c>
      <c r="G91" s="270"/>
      <c r="H91" s="280"/>
      <c r="I91" s="266"/>
      <c r="J91" s="280"/>
      <c r="K91" s="266"/>
      <c r="L91" s="29">
        <v>0</v>
      </c>
      <c r="M91" s="29">
        <v>0</v>
      </c>
      <c r="N91" s="109">
        <f t="shared" si="21"/>
        <v>0</v>
      </c>
      <c r="O91" s="224"/>
      <c r="P91" s="225"/>
      <c r="T91" s="171">
        <f t="shared" si="24"/>
        <v>0</v>
      </c>
      <c r="U91" s="209"/>
    </row>
    <row r="92" spans="1:21" ht="24" thickBot="1">
      <c r="A92" s="110">
        <v>34</v>
      </c>
      <c r="B92" s="58" t="s">
        <v>69</v>
      </c>
      <c r="C92" s="16">
        <f>SUM(C94:C102)</f>
        <v>13200</v>
      </c>
      <c r="D92" s="40">
        <f>SUM(D94:D102)</f>
        <v>0</v>
      </c>
      <c r="E92" s="40">
        <f>SUM(E94:E102)</f>
        <v>0</v>
      </c>
      <c r="F92" s="17">
        <f>SUM(F94:F102)</f>
        <v>6850</v>
      </c>
      <c r="G92" s="263">
        <f aca="true" t="shared" si="33" ref="G92:M92">G93</f>
        <v>0</v>
      </c>
      <c r="H92" s="263">
        <f t="shared" si="33"/>
        <v>0</v>
      </c>
      <c r="I92" s="263">
        <f t="shared" si="33"/>
        <v>0</v>
      </c>
      <c r="J92" s="263">
        <f t="shared" si="33"/>
        <v>0</v>
      </c>
      <c r="K92" s="263">
        <f t="shared" si="33"/>
        <v>0</v>
      </c>
      <c r="L92" s="25">
        <f t="shared" si="33"/>
        <v>0</v>
      </c>
      <c r="M92" s="25">
        <f t="shared" si="33"/>
        <v>0</v>
      </c>
      <c r="N92" s="109">
        <f>G92-K92</f>
        <v>0</v>
      </c>
      <c r="O92" s="223"/>
      <c r="P92" s="219"/>
      <c r="T92" s="34">
        <f t="shared" si="24"/>
        <v>0</v>
      </c>
      <c r="U92" s="206">
        <f>G92/G126*100</f>
        <v>0</v>
      </c>
    </row>
    <row r="93" spans="1:21" ht="14.25" thickBot="1">
      <c r="A93" s="110">
        <v>343</v>
      </c>
      <c r="B93" s="58" t="s">
        <v>109</v>
      </c>
      <c r="C93" s="16"/>
      <c r="D93" s="40"/>
      <c r="E93" s="40"/>
      <c r="F93" s="17"/>
      <c r="G93" s="263">
        <f aca="true" t="shared" si="34" ref="G93:M93">G94+G95</f>
        <v>0</v>
      </c>
      <c r="H93" s="263">
        <f t="shared" si="34"/>
        <v>0</v>
      </c>
      <c r="I93" s="263">
        <f t="shared" si="34"/>
        <v>0</v>
      </c>
      <c r="J93" s="263">
        <f t="shared" si="34"/>
        <v>0</v>
      </c>
      <c r="K93" s="263">
        <f t="shared" si="34"/>
        <v>0</v>
      </c>
      <c r="L93" s="25">
        <f t="shared" si="34"/>
        <v>0</v>
      </c>
      <c r="M93" s="25">
        <f t="shared" si="34"/>
        <v>0</v>
      </c>
      <c r="N93" s="109">
        <f>G93-K93</f>
        <v>0</v>
      </c>
      <c r="O93" s="218"/>
      <c r="P93" s="219"/>
      <c r="T93" s="34">
        <f t="shared" si="24"/>
        <v>0</v>
      </c>
      <c r="U93" s="206">
        <f>G93/G126*100</f>
        <v>0</v>
      </c>
    </row>
    <row r="94" spans="1:21" ht="18.75" customHeight="1" thickBot="1">
      <c r="A94" s="111">
        <v>3431</v>
      </c>
      <c r="B94" s="112" t="s">
        <v>40</v>
      </c>
      <c r="C94" s="113">
        <v>8000</v>
      </c>
      <c r="D94" s="114">
        <v>0</v>
      </c>
      <c r="E94" s="114">
        <v>0</v>
      </c>
      <c r="F94" s="33">
        <v>6800</v>
      </c>
      <c r="G94" s="273"/>
      <c r="H94" s="280"/>
      <c r="I94" s="265"/>
      <c r="J94" s="280"/>
      <c r="K94" s="266"/>
      <c r="L94" s="29">
        <v>0</v>
      </c>
      <c r="M94" s="29">
        <v>0</v>
      </c>
      <c r="N94" s="109">
        <f t="shared" si="21"/>
        <v>0</v>
      </c>
      <c r="O94" s="218"/>
      <c r="P94" s="219"/>
      <c r="T94" s="34">
        <f t="shared" si="24"/>
        <v>0</v>
      </c>
      <c r="U94" s="206"/>
    </row>
    <row r="95" spans="1:21" ht="14.25" thickBot="1">
      <c r="A95" s="111">
        <v>3434</v>
      </c>
      <c r="B95" s="112" t="s">
        <v>41</v>
      </c>
      <c r="C95" s="113">
        <v>200</v>
      </c>
      <c r="D95" s="114">
        <v>0</v>
      </c>
      <c r="E95" s="114">
        <v>0</v>
      </c>
      <c r="F95" s="33">
        <v>50</v>
      </c>
      <c r="G95" s="273"/>
      <c r="H95" s="280"/>
      <c r="I95" s="265"/>
      <c r="J95" s="280"/>
      <c r="K95" s="266"/>
      <c r="L95" s="29">
        <v>0</v>
      </c>
      <c r="M95" s="29">
        <v>0</v>
      </c>
      <c r="N95" s="109">
        <f t="shared" si="21"/>
        <v>0</v>
      </c>
      <c r="O95" s="218"/>
      <c r="P95" s="219"/>
      <c r="T95" s="34">
        <f t="shared" si="24"/>
        <v>0</v>
      </c>
      <c r="U95" s="206"/>
    </row>
    <row r="96" spans="1:21" s="84" customFormat="1" ht="14.25" thickBot="1">
      <c r="A96" s="110">
        <v>38</v>
      </c>
      <c r="B96" s="123" t="s">
        <v>80</v>
      </c>
      <c r="C96" s="16"/>
      <c r="D96" s="40"/>
      <c r="E96" s="40"/>
      <c r="F96" s="27"/>
      <c r="G96" s="269">
        <f aca="true" t="shared" si="35" ref="G96:M96">G97+G99+G101</f>
        <v>0</v>
      </c>
      <c r="H96" s="269">
        <f t="shared" si="35"/>
        <v>0</v>
      </c>
      <c r="I96" s="269">
        <f t="shared" si="35"/>
        <v>0</v>
      </c>
      <c r="J96" s="269">
        <f t="shared" si="35"/>
        <v>0</v>
      </c>
      <c r="K96" s="269">
        <f t="shared" si="35"/>
        <v>0</v>
      </c>
      <c r="L96" s="27">
        <f t="shared" si="35"/>
        <v>0</v>
      </c>
      <c r="M96" s="27">
        <f t="shared" si="35"/>
        <v>0</v>
      </c>
      <c r="N96" s="109">
        <f t="shared" si="21"/>
        <v>0</v>
      </c>
      <c r="O96" s="218"/>
      <c r="P96" s="223"/>
      <c r="T96" s="34">
        <f t="shared" si="24"/>
        <v>0</v>
      </c>
      <c r="U96" s="206">
        <f>G96/G126*100</f>
        <v>0</v>
      </c>
    </row>
    <row r="97" spans="1:21" s="84" customFormat="1" ht="14.25" thickBot="1">
      <c r="A97" s="124">
        <v>381</v>
      </c>
      <c r="B97" s="125" t="s">
        <v>88</v>
      </c>
      <c r="C97" s="16"/>
      <c r="D97" s="40"/>
      <c r="E97" s="40"/>
      <c r="F97" s="27"/>
      <c r="G97" s="269">
        <f aca="true" t="shared" si="36" ref="G97:M97">G98</f>
        <v>0</v>
      </c>
      <c r="H97" s="269">
        <f t="shared" si="36"/>
        <v>0</v>
      </c>
      <c r="I97" s="269">
        <f t="shared" si="36"/>
        <v>0</v>
      </c>
      <c r="J97" s="269">
        <f t="shared" si="36"/>
        <v>0</v>
      </c>
      <c r="K97" s="269">
        <f t="shared" si="36"/>
        <v>0</v>
      </c>
      <c r="L97" s="27">
        <f t="shared" si="36"/>
        <v>0</v>
      </c>
      <c r="M97" s="27">
        <f t="shared" si="36"/>
        <v>0</v>
      </c>
      <c r="N97" s="109">
        <f>G97-K97</f>
        <v>0</v>
      </c>
      <c r="O97" s="218"/>
      <c r="P97" s="223"/>
      <c r="T97" s="34">
        <f t="shared" si="24"/>
        <v>0</v>
      </c>
      <c r="U97" s="206">
        <f>G97/G126*100</f>
        <v>0</v>
      </c>
    </row>
    <row r="98" spans="1:21" s="84" customFormat="1" ht="14.25" thickBot="1">
      <c r="A98" s="126">
        <v>3812</v>
      </c>
      <c r="B98" s="127" t="s">
        <v>89</v>
      </c>
      <c r="C98" s="16"/>
      <c r="D98" s="40"/>
      <c r="E98" s="40"/>
      <c r="F98" s="27"/>
      <c r="G98" s="279"/>
      <c r="H98" s="269"/>
      <c r="I98" s="265"/>
      <c r="J98" s="269"/>
      <c r="K98" s="265"/>
      <c r="L98" s="27">
        <v>0</v>
      </c>
      <c r="M98" s="27">
        <v>0</v>
      </c>
      <c r="N98" s="109">
        <f t="shared" si="21"/>
        <v>0</v>
      </c>
      <c r="O98" s="218"/>
      <c r="P98" s="223"/>
      <c r="T98" s="34">
        <f t="shared" si="24"/>
        <v>0</v>
      </c>
      <c r="U98" s="210"/>
    </row>
    <row r="99" spans="1:21" s="84" customFormat="1" ht="14.25" thickBot="1">
      <c r="A99" s="124">
        <v>382</v>
      </c>
      <c r="B99" s="125" t="s">
        <v>90</v>
      </c>
      <c r="C99" s="16"/>
      <c r="D99" s="40"/>
      <c r="E99" s="40"/>
      <c r="F99" s="27"/>
      <c r="G99" s="269">
        <f aca="true" t="shared" si="37" ref="G99:M99">G100</f>
        <v>0</v>
      </c>
      <c r="H99" s="269">
        <f t="shared" si="37"/>
        <v>0</v>
      </c>
      <c r="I99" s="269">
        <f t="shared" si="37"/>
        <v>0</v>
      </c>
      <c r="J99" s="269">
        <f t="shared" si="37"/>
        <v>0</v>
      </c>
      <c r="K99" s="269">
        <f t="shared" si="37"/>
        <v>0</v>
      </c>
      <c r="L99" s="27">
        <f t="shared" si="37"/>
        <v>0</v>
      </c>
      <c r="M99" s="27">
        <f t="shared" si="37"/>
        <v>0</v>
      </c>
      <c r="N99" s="109">
        <f t="shared" si="21"/>
        <v>0</v>
      </c>
      <c r="O99" s="218"/>
      <c r="P99" s="223"/>
      <c r="T99" s="34">
        <f t="shared" si="24"/>
        <v>0</v>
      </c>
      <c r="U99" s="210"/>
    </row>
    <row r="100" spans="1:21" s="84" customFormat="1" ht="13.5" customHeight="1" thickBot="1">
      <c r="A100" s="126">
        <v>3821</v>
      </c>
      <c r="B100" s="127" t="s">
        <v>97</v>
      </c>
      <c r="C100" s="16"/>
      <c r="D100" s="40"/>
      <c r="E100" s="40"/>
      <c r="F100" s="27"/>
      <c r="G100" s="269">
        <v>0</v>
      </c>
      <c r="H100" s="269"/>
      <c r="I100" s="265">
        <f>G100-H100-J100-K100-L100-M100</f>
        <v>0</v>
      </c>
      <c r="J100" s="269"/>
      <c r="K100" s="266"/>
      <c r="L100" s="27">
        <v>0</v>
      </c>
      <c r="M100" s="27">
        <v>0</v>
      </c>
      <c r="N100" s="109">
        <f t="shared" si="21"/>
        <v>0</v>
      </c>
      <c r="O100" s="218"/>
      <c r="P100" s="223"/>
      <c r="T100" s="34">
        <f t="shared" si="24"/>
        <v>0</v>
      </c>
      <c r="U100" s="210"/>
    </row>
    <row r="101" spans="1:21" s="84" customFormat="1" ht="14.25" thickBot="1">
      <c r="A101" s="110">
        <v>383</v>
      </c>
      <c r="B101" s="123" t="s">
        <v>81</v>
      </c>
      <c r="C101" s="16">
        <v>0</v>
      </c>
      <c r="D101" s="40">
        <v>0</v>
      </c>
      <c r="E101" s="40">
        <v>0</v>
      </c>
      <c r="F101" s="6">
        <v>0</v>
      </c>
      <c r="G101" s="264">
        <f>G102</f>
        <v>0</v>
      </c>
      <c r="H101" s="264">
        <f aca="true" t="shared" si="38" ref="H101:M101">H102</f>
        <v>0</v>
      </c>
      <c r="I101" s="264">
        <f t="shared" si="38"/>
        <v>0</v>
      </c>
      <c r="J101" s="264">
        <f t="shared" si="38"/>
        <v>0</v>
      </c>
      <c r="K101" s="264">
        <f>K102</f>
        <v>0</v>
      </c>
      <c r="L101" s="6">
        <f t="shared" si="38"/>
        <v>0</v>
      </c>
      <c r="M101" s="6">
        <f t="shared" si="38"/>
        <v>0</v>
      </c>
      <c r="N101" s="109">
        <f>G101-K101</f>
        <v>0</v>
      </c>
      <c r="O101" s="218"/>
      <c r="P101" s="223"/>
      <c r="T101" s="34">
        <f t="shared" si="24"/>
        <v>0</v>
      </c>
      <c r="U101" s="206">
        <f>G101/G126*100</f>
        <v>0</v>
      </c>
    </row>
    <row r="102" spans="1:21" ht="14.25" thickBot="1">
      <c r="A102" s="111">
        <v>3831</v>
      </c>
      <c r="B102" s="112" t="s">
        <v>56</v>
      </c>
      <c r="C102" s="113">
        <v>5000</v>
      </c>
      <c r="D102" s="114">
        <v>0</v>
      </c>
      <c r="E102" s="114">
        <v>0</v>
      </c>
      <c r="F102" s="7">
        <v>0</v>
      </c>
      <c r="G102" s="266"/>
      <c r="H102" s="280"/>
      <c r="I102" s="280"/>
      <c r="J102" s="280"/>
      <c r="K102" s="266"/>
      <c r="L102" s="29">
        <v>0</v>
      </c>
      <c r="M102" s="29">
        <v>0</v>
      </c>
      <c r="N102" s="109">
        <f t="shared" si="21"/>
        <v>0</v>
      </c>
      <c r="O102" s="218"/>
      <c r="P102" s="219"/>
      <c r="T102" s="34">
        <f t="shared" si="24"/>
        <v>0</v>
      </c>
      <c r="U102" s="206"/>
    </row>
    <row r="103" spans="1:21" ht="24" thickBot="1">
      <c r="A103" s="110">
        <v>4</v>
      </c>
      <c r="B103" s="58" t="s">
        <v>8</v>
      </c>
      <c r="C103" s="16">
        <f>SUM(C106:C125)</f>
        <v>6374559</v>
      </c>
      <c r="D103" s="40" t="e">
        <f>SUM(D106:D125)</f>
        <v>#REF!</v>
      </c>
      <c r="E103" s="40" t="e">
        <f>SUM(E106:E125)</f>
        <v>#REF!</v>
      </c>
      <c r="F103" s="17">
        <f>F104+F108+F123</f>
        <v>9825194</v>
      </c>
      <c r="G103" s="263">
        <f>G104+G108+G123</f>
        <v>12647.5</v>
      </c>
      <c r="H103" s="263">
        <f aca="true" t="shared" si="39" ref="H103:M103">H104+H108+H123</f>
        <v>0</v>
      </c>
      <c r="I103" s="263">
        <f t="shared" si="39"/>
        <v>0</v>
      </c>
      <c r="J103" s="263">
        <f t="shared" si="39"/>
        <v>0</v>
      </c>
      <c r="K103" s="263">
        <f t="shared" si="39"/>
        <v>12647.5</v>
      </c>
      <c r="L103" s="25">
        <f t="shared" si="39"/>
        <v>0</v>
      </c>
      <c r="M103" s="25">
        <f t="shared" si="39"/>
        <v>0</v>
      </c>
      <c r="N103" s="109">
        <f>G103-K103</f>
        <v>0</v>
      </c>
      <c r="O103" s="17">
        <f>O104+O108+O123</f>
        <v>0</v>
      </c>
      <c r="P103" s="17">
        <f>P104+P108+P123</f>
        <v>0</v>
      </c>
      <c r="T103" s="34">
        <f t="shared" si="24"/>
        <v>12647.5</v>
      </c>
      <c r="U103" s="206">
        <f>G103/G126*100</f>
        <v>2.8627206880941602</v>
      </c>
    </row>
    <row r="104" spans="1:21" ht="24" thickBot="1">
      <c r="A104" s="110">
        <v>41</v>
      </c>
      <c r="B104" s="58" t="s">
        <v>74</v>
      </c>
      <c r="C104" s="16"/>
      <c r="D104" s="40"/>
      <c r="E104" s="40"/>
      <c r="F104" s="17">
        <f>F106+F107</f>
        <v>42312</v>
      </c>
      <c r="G104" s="263">
        <f>G105</f>
        <v>0</v>
      </c>
      <c r="H104" s="263">
        <f aca="true" t="shared" si="40" ref="H104:M104">H105</f>
        <v>0</v>
      </c>
      <c r="I104" s="263">
        <f t="shared" si="40"/>
        <v>0</v>
      </c>
      <c r="J104" s="263">
        <f t="shared" si="40"/>
        <v>0</v>
      </c>
      <c r="K104" s="263">
        <f t="shared" si="40"/>
        <v>0</v>
      </c>
      <c r="L104" s="25">
        <f t="shared" si="40"/>
        <v>0</v>
      </c>
      <c r="M104" s="25">
        <f t="shared" si="40"/>
        <v>0</v>
      </c>
      <c r="N104" s="109">
        <f>G104-K104</f>
        <v>0</v>
      </c>
      <c r="O104" s="218"/>
      <c r="P104" s="219"/>
      <c r="T104" s="34">
        <f t="shared" si="24"/>
        <v>0</v>
      </c>
      <c r="U104" s="206">
        <f>G104/G126*100</f>
        <v>0</v>
      </c>
    </row>
    <row r="105" spans="1:21" ht="14.25" thickBot="1">
      <c r="A105" s="110">
        <v>412</v>
      </c>
      <c r="B105" s="58" t="s">
        <v>129</v>
      </c>
      <c r="C105" s="16"/>
      <c r="D105" s="40"/>
      <c r="E105" s="40"/>
      <c r="F105" s="17"/>
      <c r="G105" s="263">
        <f>G106+G107</f>
        <v>0</v>
      </c>
      <c r="H105" s="263">
        <f aca="true" t="shared" si="41" ref="H105:M105">H106+H107</f>
        <v>0</v>
      </c>
      <c r="I105" s="263">
        <f t="shared" si="41"/>
        <v>0</v>
      </c>
      <c r="J105" s="263">
        <f t="shared" si="41"/>
        <v>0</v>
      </c>
      <c r="K105" s="263">
        <f t="shared" si="41"/>
        <v>0</v>
      </c>
      <c r="L105" s="25">
        <f t="shared" si="41"/>
        <v>0</v>
      </c>
      <c r="M105" s="25">
        <f t="shared" si="41"/>
        <v>0</v>
      </c>
      <c r="N105" s="109">
        <f>G105-K105</f>
        <v>0</v>
      </c>
      <c r="O105" s="218"/>
      <c r="P105" s="219"/>
      <c r="T105" s="34">
        <f t="shared" si="24"/>
        <v>0</v>
      </c>
      <c r="U105" s="206">
        <f>G105/G126*100</f>
        <v>0</v>
      </c>
    </row>
    <row r="106" spans="1:21" ht="14.25" thickBot="1">
      <c r="A106" s="111">
        <v>4123</v>
      </c>
      <c r="B106" s="50" t="s">
        <v>51</v>
      </c>
      <c r="C106" s="113">
        <v>7200</v>
      </c>
      <c r="D106" s="114" t="e">
        <f>#REF!-C106</f>
        <v>#REF!</v>
      </c>
      <c r="E106" s="114">
        <v>0</v>
      </c>
      <c r="F106" s="33">
        <v>10312</v>
      </c>
      <c r="G106" s="273"/>
      <c r="H106" s="266"/>
      <c r="I106" s="265"/>
      <c r="J106" s="266"/>
      <c r="K106" s="266"/>
      <c r="L106" s="7">
        <v>0</v>
      </c>
      <c r="M106" s="7">
        <v>0</v>
      </c>
      <c r="N106" s="109">
        <f t="shared" si="21"/>
        <v>0</v>
      </c>
      <c r="O106" s="218"/>
      <c r="P106" s="219"/>
      <c r="T106" s="34">
        <f t="shared" si="24"/>
        <v>0</v>
      </c>
      <c r="U106" s="206"/>
    </row>
    <row r="107" spans="1:21" ht="15.75" customHeight="1" thickBot="1">
      <c r="A107" s="111">
        <v>4124</v>
      </c>
      <c r="B107" s="50" t="s">
        <v>87</v>
      </c>
      <c r="C107" s="113"/>
      <c r="D107" s="114"/>
      <c r="E107" s="114"/>
      <c r="F107" s="33">
        <v>32000</v>
      </c>
      <c r="G107" s="280">
        <v>0</v>
      </c>
      <c r="H107" s="266">
        <v>0</v>
      </c>
      <c r="I107" s="265">
        <f>G107-H107-J107-K107-L107-M107</f>
        <v>0</v>
      </c>
      <c r="J107" s="266">
        <v>0</v>
      </c>
      <c r="K107" s="266"/>
      <c r="L107" s="7">
        <v>0</v>
      </c>
      <c r="M107" s="7">
        <v>0</v>
      </c>
      <c r="N107" s="109">
        <f t="shared" si="21"/>
        <v>0</v>
      </c>
      <c r="O107" s="218"/>
      <c r="P107" s="219"/>
      <c r="T107" s="34">
        <f t="shared" si="24"/>
        <v>0</v>
      </c>
      <c r="U107" s="206"/>
    </row>
    <row r="108" spans="1:21" ht="24" thickBot="1">
      <c r="A108" s="110">
        <v>42</v>
      </c>
      <c r="B108" s="58" t="s">
        <v>96</v>
      </c>
      <c r="C108" s="113"/>
      <c r="D108" s="114"/>
      <c r="E108" s="114"/>
      <c r="F108" s="27">
        <f aca="true" t="shared" si="42" ref="F108:M108">F109+F112+F119+F121</f>
        <v>9758882</v>
      </c>
      <c r="G108" s="269">
        <f t="shared" si="42"/>
        <v>12647.5</v>
      </c>
      <c r="H108" s="269">
        <f t="shared" si="42"/>
        <v>0</v>
      </c>
      <c r="I108" s="269">
        <f t="shared" si="42"/>
        <v>0</v>
      </c>
      <c r="J108" s="269">
        <f t="shared" si="42"/>
        <v>0</v>
      </c>
      <c r="K108" s="269">
        <f t="shared" si="42"/>
        <v>12647.5</v>
      </c>
      <c r="L108" s="27">
        <f t="shared" si="42"/>
        <v>0</v>
      </c>
      <c r="M108" s="27">
        <f t="shared" si="42"/>
        <v>0</v>
      </c>
      <c r="N108" s="109">
        <f>G108-K108</f>
        <v>0</v>
      </c>
      <c r="O108" s="218"/>
      <c r="P108" s="219"/>
      <c r="T108" s="34">
        <f t="shared" si="24"/>
        <v>12647.5</v>
      </c>
      <c r="U108" s="206">
        <f>G108/G126*100</f>
        <v>2.8627206880941602</v>
      </c>
    </row>
    <row r="109" spans="1:21" ht="14.25" thickBot="1">
      <c r="A109" s="110">
        <v>421</v>
      </c>
      <c r="B109" s="58" t="s">
        <v>78</v>
      </c>
      <c r="C109" s="113"/>
      <c r="D109" s="114"/>
      <c r="E109" s="114"/>
      <c r="F109" s="27">
        <f>F110+F111</f>
        <v>8890687</v>
      </c>
      <c r="G109" s="269">
        <f>G110+G111</f>
        <v>0</v>
      </c>
      <c r="H109" s="269">
        <f>H110+H111</f>
        <v>0</v>
      </c>
      <c r="I109" s="269">
        <f>I110+I111</f>
        <v>0</v>
      </c>
      <c r="J109" s="269">
        <f>J110+J111</f>
        <v>0</v>
      </c>
      <c r="K109" s="269"/>
      <c r="L109" s="27">
        <f>L110+L111</f>
        <v>0</v>
      </c>
      <c r="M109" s="27">
        <f>M110+M111</f>
        <v>0</v>
      </c>
      <c r="N109" s="109">
        <f>G109-K109</f>
        <v>0</v>
      </c>
      <c r="O109" s="218"/>
      <c r="P109" s="219"/>
      <c r="T109" s="34">
        <f t="shared" si="24"/>
        <v>0</v>
      </c>
      <c r="U109" s="206">
        <f>G109/G126*100</f>
        <v>0</v>
      </c>
    </row>
    <row r="110" spans="1:21" ht="14.25" thickBot="1">
      <c r="A110" s="111">
        <v>4211</v>
      </c>
      <c r="B110" s="50" t="s">
        <v>52</v>
      </c>
      <c r="C110" s="113">
        <v>5785000</v>
      </c>
      <c r="D110" s="114">
        <v>0</v>
      </c>
      <c r="E110" s="114" t="e">
        <f>C110-#REF!</f>
        <v>#REF!</v>
      </c>
      <c r="F110" s="33">
        <v>8140687</v>
      </c>
      <c r="G110" s="273"/>
      <c r="H110" s="266"/>
      <c r="I110" s="265"/>
      <c r="J110" s="266">
        <v>0</v>
      </c>
      <c r="K110" s="266"/>
      <c r="L110" s="7">
        <v>0</v>
      </c>
      <c r="M110" s="7">
        <v>0</v>
      </c>
      <c r="N110" s="109">
        <f t="shared" si="21"/>
        <v>0</v>
      </c>
      <c r="O110" s="223"/>
      <c r="P110" s="219"/>
      <c r="T110" s="34">
        <f t="shared" si="24"/>
        <v>0</v>
      </c>
      <c r="U110" s="206"/>
    </row>
    <row r="111" spans="1:21" ht="14.25" thickBot="1">
      <c r="A111" s="111">
        <v>4213</v>
      </c>
      <c r="B111" s="50" t="s">
        <v>64</v>
      </c>
      <c r="C111" s="113"/>
      <c r="D111" s="114"/>
      <c r="E111" s="114"/>
      <c r="F111" s="33">
        <v>750000</v>
      </c>
      <c r="G111" s="266">
        <v>0</v>
      </c>
      <c r="H111" s="266">
        <v>0</v>
      </c>
      <c r="I111" s="265">
        <f>G111-H111-J111-K111-L111-M111</f>
        <v>0</v>
      </c>
      <c r="J111" s="266">
        <v>0</v>
      </c>
      <c r="K111" s="266"/>
      <c r="L111" s="7">
        <v>0</v>
      </c>
      <c r="M111" s="7">
        <v>0</v>
      </c>
      <c r="N111" s="109">
        <f t="shared" si="21"/>
        <v>0</v>
      </c>
      <c r="O111" s="218"/>
      <c r="P111" s="219"/>
      <c r="T111" s="34">
        <f t="shared" si="24"/>
        <v>0</v>
      </c>
      <c r="U111" s="206"/>
    </row>
    <row r="112" spans="1:21" s="84" customFormat="1" ht="14.25" thickBot="1">
      <c r="A112" s="110">
        <v>422</v>
      </c>
      <c r="B112" s="69" t="s">
        <v>84</v>
      </c>
      <c r="C112" s="16"/>
      <c r="D112" s="40"/>
      <c r="E112" s="40"/>
      <c r="F112" s="27">
        <f aca="true" t="shared" si="43" ref="F112:M112">SUM(F113:F118)</f>
        <v>622945</v>
      </c>
      <c r="G112" s="269">
        <f t="shared" si="43"/>
        <v>12647.5</v>
      </c>
      <c r="H112" s="269">
        <f t="shared" si="43"/>
        <v>0</v>
      </c>
      <c r="I112" s="269">
        <f t="shared" si="43"/>
        <v>0</v>
      </c>
      <c r="J112" s="269">
        <f t="shared" si="43"/>
        <v>0</v>
      </c>
      <c r="K112" s="269">
        <f t="shared" si="43"/>
        <v>12647.5</v>
      </c>
      <c r="L112" s="27">
        <f t="shared" si="43"/>
        <v>0</v>
      </c>
      <c r="M112" s="27">
        <f t="shared" si="43"/>
        <v>0</v>
      </c>
      <c r="N112" s="109">
        <f>G112-K112</f>
        <v>0</v>
      </c>
      <c r="O112" s="223"/>
      <c r="P112" s="223"/>
      <c r="T112" s="34">
        <f t="shared" si="24"/>
        <v>12647.5</v>
      </c>
      <c r="U112" s="206">
        <f>G112/G126*100</f>
        <v>2.8627206880941602</v>
      </c>
    </row>
    <row r="113" spans="1:21" ht="14.25" thickBot="1">
      <c r="A113" s="111">
        <v>4221</v>
      </c>
      <c r="B113" s="112" t="s">
        <v>43</v>
      </c>
      <c r="C113" s="113">
        <v>289267</v>
      </c>
      <c r="D113" s="114" t="e">
        <f>#REF!-C113</f>
        <v>#REF!</v>
      </c>
      <c r="E113" s="114">
        <v>0</v>
      </c>
      <c r="F113" s="33">
        <v>267995</v>
      </c>
      <c r="G113" s="270">
        <v>12647.5</v>
      </c>
      <c r="H113" s="266"/>
      <c r="I113" s="265"/>
      <c r="J113" s="266"/>
      <c r="K113" s="266">
        <v>12647.5</v>
      </c>
      <c r="L113" s="7"/>
      <c r="M113" s="7">
        <v>0</v>
      </c>
      <c r="N113" s="109">
        <f t="shared" si="21"/>
        <v>0</v>
      </c>
      <c r="O113" s="218"/>
      <c r="P113" s="219"/>
      <c r="T113" s="34">
        <f t="shared" si="24"/>
        <v>12647.5</v>
      </c>
      <c r="U113" s="206"/>
    </row>
    <row r="114" spans="1:21" ht="14.25" thickBot="1">
      <c r="A114" s="111">
        <v>4222</v>
      </c>
      <c r="B114" s="112" t="s">
        <v>44</v>
      </c>
      <c r="C114" s="113">
        <v>677</v>
      </c>
      <c r="D114" s="114" t="e">
        <f>#REF!-C114</f>
        <v>#REF!</v>
      </c>
      <c r="E114" s="114">
        <v>0</v>
      </c>
      <c r="F114" s="7">
        <v>0</v>
      </c>
      <c r="G114" s="270"/>
      <c r="H114" s="266"/>
      <c r="I114" s="265"/>
      <c r="J114" s="266"/>
      <c r="K114" s="266"/>
      <c r="L114" s="7"/>
      <c r="M114" s="7"/>
      <c r="N114" s="109">
        <f t="shared" si="21"/>
        <v>0</v>
      </c>
      <c r="O114" s="218"/>
      <c r="P114" s="219"/>
      <c r="T114" s="34">
        <f t="shared" si="24"/>
        <v>0</v>
      </c>
      <c r="U114" s="206"/>
    </row>
    <row r="115" spans="1:21" ht="14.25" thickBot="1">
      <c r="A115" s="111">
        <v>4223</v>
      </c>
      <c r="B115" s="112" t="s">
        <v>45</v>
      </c>
      <c r="C115" s="113">
        <v>110000</v>
      </c>
      <c r="D115" s="114">
        <v>0</v>
      </c>
      <c r="E115" s="114" t="e">
        <f>C115-#REF!</f>
        <v>#REF!</v>
      </c>
      <c r="F115" s="33">
        <v>158125</v>
      </c>
      <c r="G115" s="266"/>
      <c r="H115" s="266"/>
      <c r="I115" s="265"/>
      <c r="J115" s="266"/>
      <c r="K115" s="266"/>
      <c r="L115" s="7"/>
      <c r="M115" s="7"/>
      <c r="N115" s="109">
        <f aca="true" t="shared" si="44" ref="N115:N125">G115-H115-I115-J115-K115-L115-M115</f>
        <v>0</v>
      </c>
      <c r="O115" s="218"/>
      <c r="P115" s="219"/>
      <c r="T115" s="34">
        <f t="shared" si="24"/>
        <v>0</v>
      </c>
      <c r="U115" s="206"/>
    </row>
    <row r="116" spans="1:21" ht="14.25" thickBot="1">
      <c r="A116" s="111">
        <v>4224</v>
      </c>
      <c r="B116" s="112" t="s">
        <v>46</v>
      </c>
      <c r="C116" s="113">
        <v>158061</v>
      </c>
      <c r="D116" s="114">
        <v>20172</v>
      </c>
      <c r="E116" s="114">
        <v>0</v>
      </c>
      <c r="F116" s="33">
        <v>108950</v>
      </c>
      <c r="G116" s="273"/>
      <c r="H116" s="265"/>
      <c r="I116" s="265"/>
      <c r="J116" s="266"/>
      <c r="K116" s="266">
        <v>0</v>
      </c>
      <c r="L116" s="7"/>
      <c r="M116" s="7">
        <v>0</v>
      </c>
      <c r="N116" s="109">
        <f t="shared" si="44"/>
        <v>0</v>
      </c>
      <c r="O116" s="218"/>
      <c r="P116" s="219"/>
      <c r="T116" s="34">
        <f t="shared" si="24"/>
        <v>0</v>
      </c>
      <c r="U116" s="206"/>
    </row>
    <row r="117" spans="1:21" ht="14.25" thickBot="1">
      <c r="A117" s="111">
        <v>4225</v>
      </c>
      <c r="B117" s="112" t="s">
        <v>47</v>
      </c>
      <c r="C117" s="113">
        <v>24354</v>
      </c>
      <c r="D117" s="114">
        <v>2030</v>
      </c>
      <c r="E117" s="114">
        <v>0</v>
      </c>
      <c r="F117" s="33">
        <v>59125</v>
      </c>
      <c r="G117" s="265">
        <v>0</v>
      </c>
      <c r="H117" s="266">
        <v>0</v>
      </c>
      <c r="I117" s="265">
        <f>G117-H117-J117-K117-L117-M117</f>
        <v>0</v>
      </c>
      <c r="J117" s="266">
        <v>0</v>
      </c>
      <c r="K117" s="266"/>
      <c r="L117" s="7"/>
      <c r="M117" s="7">
        <v>0</v>
      </c>
      <c r="N117" s="109">
        <f t="shared" si="44"/>
        <v>0</v>
      </c>
      <c r="O117" s="218"/>
      <c r="P117" s="219"/>
      <c r="T117" s="34">
        <f t="shared" si="24"/>
        <v>0</v>
      </c>
      <c r="U117" s="206"/>
    </row>
    <row r="118" spans="1:21" ht="14.25" thickBot="1">
      <c r="A118" s="111">
        <v>4227</v>
      </c>
      <c r="B118" s="112" t="s">
        <v>48</v>
      </c>
      <c r="C118" s="113">
        <v>0</v>
      </c>
      <c r="D118" s="114">
        <v>0</v>
      </c>
      <c r="E118" s="114" t="e">
        <f>C118-#REF!</f>
        <v>#REF!</v>
      </c>
      <c r="F118" s="7">
        <v>28750</v>
      </c>
      <c r="G118" s="265">
        <v>0</v>
      </c>
      <c r="H118" s="266">
        <v>0</v>
      </c>
      <c r="I118" s="265">
        <f>G118-H118-J118-K118-L118-M118</f>
        <v>0</v>
      </c>
      <c r="J118" s="266">
        <v>0</v>
      </c>
      <c r="K118" s="266"/>
      <c r="L118" s="7">
        <v>0</v>
      </c>
      <c r="M118" s="7">
        <v>0</v>
      </c>
      <c r="N118" s="109">
        <f t="shared" si="44"/>
        <v>0</v>
      </c>
      <c r="O118" s="218"/>
      <c r="P118" s="219"/>
      <c r="T118" s="34">
        <f aca="true" t="shared" si="45" ref="T118:T127">SUM(H118:M118)</f>
        <v>0</v>
      </c>
      <c r="U118" s="206"/>
    </row>
    <row r="119" spans="1:21" s="84" customFormat="1" ht="14.25" thickBot="1">
      <c r="A119" s="110">
        <v>423</v>
      </c>
      <c r="B119" s="123" t="s">
        <v>49</v>
      </c>
      <c r="C119" s="16"/>
      <c r="D119" s="40"/>
      <c r="E119" s="40"/>
      <c r="F119" s="6">
        <f aca="true" t="shared" si="46" ref="F119:M119">F120</f>
        <v>137500</v>
      </c>
      <c r="G119" s="264">
        <f t="shared" si="46"/>
        <v>0</v>
      </c>
      <c r="H119" s="264">
        <f t="shared" si="46"/>
        <v>0</v>
      </c>
      <c r="I119" s="264">
        <f t="shared" si="46"/>
        <v>0</v>
      </c>
      <c r="J119" s="264">
        <f t="shared" si="46"/>
        <v>0</v>
      </c>
      <c r="K119" s="264">
        <f t="shared" si="46"/>
        <v>0</v>
      </c>
      <c r="L119" s="6">
        <f t="shared" si="46"/>
        <v>0</v>
      </c>
      <c r="M119" s="6">
        <f t="shared" si="46"/>
        <v>0</v>
      </c>
      <c r="N119" s="109">
        <f t="shared" si="44"/>
        <v>0</v>
      </c>
      <c r="O119" s="218"/>
      <c r="P119" s="223"/>
      <c r="T119" s="34">
        <f t="shared" si="45"/>
        <v>0</v>
      </c>
      <c r="U119" s="210"/>
    </row>
    <row r="120" spans="1:21" ht="14.25" thickBot="1">
      <c r="A120" s="111">
        <v>4231</v>
      </c>
      <c r="B120" s="112" t="s">
        <v>85</v>
      </c>
      <c r="C120" s="113">
        <v>0</v>
      </c>
      <c r="D120" s="114">
        <v>0</v>
      </c>
      <c r="E120" s="114" t="e">
        <f>C120-#REF!</f>
        <v>#REF!</v>
      </c>
      <c r="F120" s="33">
        <v>137500</v>
      </c>
      <c r="G120" s="281">
        <v>0</v>
      </c>
      <c r="H120" s="266">
        <v>0</v>
      </c>
      <c r="I120" s="265">
        <f>G120-H120-J120-K120-L120-M120</f>
        <v>0</v>
      </c>
      <c r="J120" s="266">
        <v>0</v>
      </c>
      <c r="K120" s="266"/>
      <c r="L120" s="7">
        <v>0</v>
      </c>
      <c r="M120" s="33">
        <v>0</v>
      </c>
      <c r="N120" s="109">
        <f t="shared" si="44"/>
        <v>0</v>
      </c>
      <c r="O120" s="218"/>
      <c r="P120" s="219"/>
      <c r="T120" s="34">
        <f t="shared" si="45"/>
        <v>0</v>
      </c>
      <c r="U120" s="206"/>
    </row>
    <row r="121" spans="1:21" s="84" customFormat="1" ht="14.25" thickBot="1">
      <c r="A121" s="110">
        <v>426</v>
      </c>
      <c r="B121" s="123" t="s">
        <v>86</v>
      </c>
      <c r="C121" s="16"/>
      <c r="D121" s="40"/>
      <c r="E121" s="40"/>
      <c r="F121" s="27">
        <f aca="true" t="shared" si="47" ref="F121:M121">F122</f>
        <v>107750</v>
      </c>
      <c r="G121" s="269">
        <f t="shared" si="47"/>
        <v>0</v>
      </c>
      <c r="H121" s="269">
        <f t="shared" si="47"/>
        <v>0</v>
      </c>
      <c r="I121" s="269">
        <f t="shared" si="47"/>
        <v>0</v>
      </c>
      <c r="J121" s="269">
        <f t="shared" si="47"/>
        <v>0</v>
      </c>
      <c r="K121" s="269">
        <f t="shared" si="47"/>
        <v>0</v>
      </c>
      <c r="L121" s="27">
        <f t="shared" si="47"/>
        <v>0</v>
      </c>
      <c r="M121" s="27">
        <f t="shared" si="47"/>
        <v>0</v>
      </c>
      <c r="N121" s="109">
        <f>G121-K121</f>
        <v>0</v>
      </c>
      <c r="O121" s="218"/>
      <c r="P121" s="223"/>
      <c r="T121" s="34">
        <f t="shared" si="45"/>
        <v>0</v>
      </c>
      <c r="U121" s="206">
        <f>G121/G126*100</f>
        <v>0</v>
      </c>
    </row>
    <row r="122" spans="1:21" ht="14.25" thickBot="1">
      <c r="A122" s="111">
        <v>4262</v>
      </c>
      <c r="B122" s="128" t="s">
        <v>42</v>
      </c>
      <c r="C122" s="113">
        <v>0</v>
      </c>
      <c r="D122" s="114">
        <v>75768</v>
      </c>
      <c r="E122" s="114">
        <v>0</v>
      </c>
      <c r="F122" s="33">
        <v>107750</v>
      </c>
      <c r="G122" s="273"/>
      <c r="H122" s="266"/>
      <c r="I122" s="265"/>
      <c r="J122" s="266"/>
      <c r="K122" s="266"/>
      <c r="L122" s="7">
        <v>0</v>
      </c>
      <c r="M122" s="7">
        <v>0</v>
      </c>
      <c r="N122" s="109">
        <f t="shared" si="44"/>
        <v>0</v>
      </c>
      <c r="O122" s="218"/>
      <c r="P122" s="219"/>
      <c r="T122" s="34">
        <f t="shared" si="45"/>
        <v>0</v>
      </c>
      <c r="U122" s="206"/>
    </row>
    <row r="123" spans="1:21" ht="24" thickBot="1">
      <c r="A123" s="110">
        <v>45</v>
      </c>
      <c r="B123" s="58" t="s">
        <v>75</v>
      </c>
      <c r="C123" s="113"/>
      <c r="D123" s="114"/>
      <c r="E123" s="114"/>
      <c r="F123" s="27">
        <f>F125</f>
        <v>24000</v>
      </c>
      <c r="G123" s="269">
        <f>G124</f>
        <v>0</v>
      </c>
      <c r="H123" s="269">
        <f aca="true" t="shared" si="48" ref="H123:M124">H124</f>
        <v>0</v>
      </c>
      <c r="I123" s="269">
        <f t="shared" si="48"/>
        <v>0</v>
      </c>
      <c r="J123" s="269">
        <f t="shared" si="48"/>
        <v>0</v>
      </c>
      <c r="K123" s="269">
        <f t="shared" si="48"/>
        <v>0</v>
      </c>
      <c r="L123" s="27">
        <f t="shared" si="48"/>
        <v>0</v>
      </c>
      <c r="M123" s="27">
        <f t="shared" si="48"/>
        <v>0</v>
      </c>
      <c r="N123" s="109">
        <f t="shared" si="44"/>
        <v>0</v>
      </c>
      <c r="O123" s="218"/>
      <c r="P123" s="219"/>
      <c r="T123" s="34">
        <f t="shared" si="45"/>
        <v>0</v>
      </c>
      <c r="U123" s="206"/>
    </row>
    <row r="124" spans="1:21" ht="14.25" thickBot="1">
      <c r="A124" s="110">
        <v>453</v>
      </c>
      <c r="B124" s="112" t="s">
        <v>99</v>
      </c>
      <c r="C124" s="113"/>
      <c r="D124" s="114"/>
      <c r="E124" s="114"/>
      <c r="F124" s="27"/>
      <c r="G124" s="269">
        <f>G125</f>
        <v>0</v>
      </c>
      <c r="H124" s="269">
        <f t="shared" si="48"/>
        <v>0</v>
      </c>
      <c r="I124" s="269">
        <f t="shared" si="48"/>
        <v>0</v>
      </c>
      <c r="J124" s="269">
        <f t="shared" si="48"/>
        <v>0</v>
      </c>
      <c r="K124" s="269">
        <f t="shared" si="48"/>
        <v>0</v>
      </c>
      <c r="L124" s="27">
        <f t="shared" si="48"/>
        <v>0</v>
      </c>
      <c r="M124" s="27">
        <f t="shared" si="48"/>
        <v>0</v>
      </c>
      <c r="N124" s="109">
        <f t="shared" si="44"/>
        <v>0</v>
      </c>
      <c r="O124" s="218"/>
      <c r="P124" s="219"/>
      <c r="T124" s="34">
        <f t="shared" si="45"/>
        <v>0</v>
      </c>
      <c r="U124" s="206"/>
    </row>
    <row r="125" spans="1:21" ht="14.25" thickBot="1">
      <c r="A125" s="111">
        <v>4531</v>
      </c>
      <c r="B125" s="112" t="s">
        <v>99</v>
      </c>
      <c r="C125" s="113">
        <v>0</v>
      </c>
      <c r="D125" s="114">
        <v>0</v>
      </c>
      <c r="E125" s="114" t="e">
        <f>C125-#REF!</f>
        <v>#REF!</v>
      </c>
      <c r="F125" s="7">
        <v>24000</v>
      </c>
      <c r="G125" s="271">
        <v>0</v>
      </c>
      <c r="H125" s="266">
        <v>0</v>
      </c>
      <c r="I125" s="265">
        <f>G125-H125-J125-K125-L125-M125</f>
        <v>0</v>
      </c>
      <c r="J125" s="266">
        <v>0</v>
      </c>
      <c r="K125" s="266"/>
      <c r="L125" s="7">
        <v>0</v>
      </c>
      <c r="M125" s="7">
        <v>0</v>
      </c>
      <c r="N125" s="109">
        <f t="shared" si="44"/>
        <v>0</v>
      </c>
      <c r="O125" s="218"/>
      <c r="P125" s="219"/>
      <c r="T125" s="34">
        <f t="shared" si="45"/>
        <v>0</v>
      </c>
      <c r="U125" s="206"/>
    </row>
    <row r="126" spans="1:21" ht="14.25" thickBot="1">
      <c r="A126" s="110" t="s">
        <v>76</v>
      </c>
      <c r="B126" s="96" t="s">
        <v>70</v>
      </c>
      <c r="C126" s="16">
        <f>C51+C59+C62+C66+C73+C85+C92+C103</f>
        <v>19014007</v>
      </c>
      <c r="D126" s="40" t="e">
        <f>D51+D59+D62+D66+D73+D85+D92+D103</f>
        <v>#REF!</v>
      </c>
      <c r="E126" s="40" t="e">
        <f>E51+E59+E62+E66+E73+E85+E92+E103</f>
        <v>#REF!</v>
      </c>
      <c r="F126" s="17">
        <f>F50+F103</f>
        <v>24332453</v>
      </c>
      <c r="G126" s="263">
        <f>G50+G103</f>
        <v>441800</v>
      </c>
      <c r="H126" s="263">
        <f aca="true" t="shared" si="49" ref="H126:M126">H50+H103</f>
        <v>0</v>
      </c>
      <c r="I126" s="263">
        <f t="shared" si="49"/>
        <v>0</v>
      </c>
      <c r="J126" s="263">
        <f t="shared" si="49"/>
        <v>0</v>
      </c>
      <c r="K126" s="263">
        <f t="shared" si="49"/>
        <v>441800</v>
      </c>
      <c r="L126" s="25">
        <f t="shared" si="49"/>
        <v>0</v>
      </c>
      <c r="M126" s="25">
        <f t="shared" si="49"/>
        <v>0</v>
      </c>
      <c r="N126" s="109">
        <f>G126-K126</f>
        <v>0</v>
      </c>
      <c r="O126" s="17">
        <f>O50+O103</f>
        <v>160000</v>
      </c>
      <c r="P126" s="17">
        <f>P50+P103</f>
        <v>160000</v>
      </c>
      <c r="T126" s="34">
        <f t="shared" si="45"/>
        <v>441800</v>
      </c>
      <c r="U126" s="206">
        <v>100</v>
      </c>
    </row>
    <row r="127" spans="1:21" ht="14.25" thickBot="1">
      <c r="A127" s="110"/>
      <c r="B127" s="50"/>
      <c r="C127" s="113"/>
      <c r="D127" s="114"/>
      <c r="E127" s="114"/>
      <c r="F127" s="7"/>
      <c r="G127" s="271"/>
      <c r="H127" s="266"/>
      <c r="I127" s="266"/>
      <c r="J127" s="266"/>
      <c r="K127" s="266"/>
      <c r="L127" s="7"/>
      <c r="M127" s="7"/>
      <c r="N127" s="109"/>
      <c r="O127" s="218"/>
      <c r="P127" s="219"/>
      <c r="T127" s="34">
        <f t="shared" si="45"/>
        <v>0</v>
      </c>
      <c r="U127" s="206"/>
    </row>
    <row r="128" spans="2:16" ht="13.5">
      <c r="B128" s="129"/>
      <c r="C128" s="1"/>
      <c r="D128" s="130"/>
      <c r="E128" s="131"/>
      <c r="F128" s="9"/>
      <c r="G128" s="231">
        <f>SUM(G45-G126-G127)</f>
        <v>0</v>
      </c>
      <c r="H128" s="231">
        <f aca="true" t="shared" si="50" ref="H128:M128">SUM(H45-H126)</f>
        <v>0</v>
      </c>
      <c r="I128" s="282">
        <f t="shared" si="50"/>
        <v>0</v>
      </c>
      <c r="J128" s="231">
        <f>SUM(J45-J126-J127)</f>
        <v>0</v>
      </c>
      <c r="K128" s="231">
        <f t="shared" si="50"/>
        <v>0</v>
      </c>
      <c r="L128" s="9">
        <f t="shared" si="50"/>
        <v>0</v>
      </c>
      <c r="M128" s="9">
        <f t="shared" si="50"/>
        <v>0</v>
      </c>
      <c r="N128" s="132"/>
      <c r="O128" s="9">
        <f>SUM(O45-O126-O127)</f>
        <v>0</v>
      </c>
      <c r="P128" s="9">
        <f>SUM(P45-P126-P127)</f>
        <v>0</v>
      </c>
    </row>
    <row r="129" spans="1:16" ht="13.5">
      <c r="A129" s="130"/>
      <c r="B129" s="129"/>
      <c r="C129" s="3"/>
      <c r="D129" s="2"/>
      <c r="E129" s="2"/>
      <c r="F129" s="3"/>
      <c r="G129" s="229"/>
      <c r="K129" s="231"/>
      <c r="L129" s="1"/>
      <c r="M129" s="1"/>
      <c r="O129" s="34"/>
      <c r="P129" s="34"/>
    </row>
    <row r="130" spans="1:16" ht="13.5" hidden="1">
      <c r="A130" s="130"/>
      <c r="B130" s="35"/>
      <c r="C130" s="3"/>
      <c r="D130" s="2"/>
      <c r="E130" s="2"/>
      <c r="F130" s="3"/>
      <c r="G130" s="229">
        <f>N126+K126</f>
        <v>441800</v>
      </c>
      <c r="K130" s="231"/>
      <c r="L130" s="1"/>
      <c r="M130" s="1"/>
      <c r="O130" s="34"/>
      <c r="P130" s="34">
        <v>1773791.83</v>
      </c>
    </row>
    <row r="131" spans="1:16" ht="13.5" hidden="1">
      <c r="A131" s="130"/>
      <c r="B131" s="133"/>
      <c r="C131" s="3"/>
      <c r="D131" s="2"/>
      <c r="E131" s="2"/>
      <c r="F131" s="3"/>
      <c r="G131" s="229"/>
      <c r="K131" s="231"/>
      <c r="L131" s="1"/>
      <c r="M131" s="1"/>
      <c r="O131" s="34"/>
      <c r="P131" s="34"/>
    </row>
    <row r="132" spans="1:17" ht="13.5" hidden="1">
      <c r="A132" s="130"/>
      <c r="B132" s="134"/>
      <c r="C132" s="135"/>
      <c r="D132" s="136"/>
      <c r="E132" s="136"/>
      <c r="F132" s="3"/>
      <c r="G132" s="229"/>
      <c r="O132" s="34"/>
      <c r="P132" s="34">
        <v>1208912</v>
      </c>
      <c r="Q132" s="1" t="s">
        <v>141</v>
      </c>
    </row>
    <row r="133" spans="1:7" ht="13.5">
      <c r="A133" s="130"/>
      <c r="B133" s="134"/>
      <c r="C133" s="135"/>
      <c r="D133" s="136"/>
      <c r="E133" s="136"/>
      <c r="F133" s="3"/>
      <c r="G133" s="229"/>
    </row>
    <row r="134" spans="1:7" ht="13.5">
      <c r="A134" s="130"/>
      <c r="B134" s="134"/>
      <c r="C134" s="135"/>
      <c r="D134" s="136"/>
      <c r="E134" s="136"/>
      <c r="F134" s="3"/>
      <c r="G134" s="229"/>
    </row>
    <row r="135" spans="1:7" ht="13.5">
      <c r="A135" s="130"/>
      <c r="B135" s="134"/>
      <c r="C135" s="135"/>
      <c r="D135" s="136"/>
      <c r="E135" s="136"/>
      <c r="F135" s="3"/>
      <c r="G135" s="229"/>
    </row>
    <row r="136" spans="1:7" ht="13.5">
      <c r="A136" s="130"/>
      <c r="B136" s="134"/>
      <c r="C136" s="135"/>
      <c r="D136" s="136"/>
      <c r="E136" s="136"/>
      <c r="F136" s="3"/>
      <c r="G136" s="229"/>
    </row>
    <row r="137" spans="1:7" ht="13.5">
      <c r="A137" s="130"/>
      <c r="B137" s="134"/>
      <c r="C137" s="135"/>
      <c r="D137" s="137"/>
      <c r="E137" s="136"/>
      <c r="F137" s="3"/>
      <c r="G137" s="229"/>
    </row>
    <row r="138" spans="1:7" ht="13.5">
      <c r="A138" s="130"/>
      <c r="B138" s="134"/>
      <c r="C138" s="135"/>
      <c r="D138" s="137"/>
      <c r="E138" s="136"/>
      <c r="F138" s="3"/>
      <c r="G138" s="229"/>
    </row>
    <row r="139" spans="1:7" ht="13.5">
      <c r="A139" s="130"/>
      <c r="B139" s="134"/>
      <c r="C139" s="135"/>
      <c r="D139" s="137"/>
      <c r="E139" s="136"/>
      <c r="F139" s="3"/>
      <c r="G139" s="229"/>
    </row>
    <row r="140" spans="1:7" ht="13.5">
      <c r="A140" s="130"/>
      <c r="B140" s="134"/>
      <c r="C140" s="135"/>
      <c r="D140" s="137"/>
      <c r="E140" s="136"/>
      <c r="F140" s="3"/>
      <c r="G140" s="229"/>
    </row>
    <row r="141" spans="1:7" ht="13.5">
      <c r="A141" s="130"/>
      <c r="B141" s="134"/>
      <c r="C141" s="135"/>
      <c r="D141" s="137"/>
      <c r="E141" s="136"/>
      <c r="F141" s="3"/>
      <c r="G141" s="229"/>
    </row>
    <row r="142" spans="1:7" ht="13.5">
      <c r="A142" s="130"/>
      <c r="B142" s="134"/>
      <c r="C142" s="135"/>
      <c r="D142" s="137"/>
      <c r="E142" s="136"/>
      <c r="F142" s="3"/>
      <c r="G142" s="229"/>
    </row>
    <row r="143" spans="1:7" ht="13.5">
      <c r="A143" s="130"/>
      <c r="B143" s="134"/>
      <c r="C143" s="135"/>
      <c r="D143" s="137"/>
      <c r="E143" s="136"/>
      <c r="F143" s="3"/>
      <c r="G143" s="229"/>
    </row>
    <row r="144" spans="1:7" ht="13.5">
      <c r="A144" s="130"/>
      <c r="B144" s="134"/>
      <c r="C144" s="135"/>
      <c r="D144" s="137"/>
      <c r="E144" s="136"/>
      <c r="F144" s="3"/>
      <c r="G144" s="229"/>
    </row>
    <row r="145" spans="1:7" ht="13.5">
      <c r="A145" s="130"/>
      <c r="B145" s="134"/>
      <c r="C145" s="135"/>
      <c r="D145" s="137"/>
      <c r="E145" s="136"/>
      <c r="F145" s="3"/>
      <c r="G145" s="229"/>
    </row>
    <row r="146" spans="1:7" ht="13.5">
      <c r="A146" s="130"/>
      <c r="B146" s="134"/>
      <c r="C146" s="135"/>
      <c r="D146" s="137"/>
      <c r="E146" s="136"/>
      <c r="F146" s="3"/>
      <c r="G146" s="229"/>
    </row>
    <row r="147" spans="1:7" ht="13.5">
      <c r="A147" s="130"/>
      <c r="B147" s="134"/>
      <c r="C147" s="135"/>
      <c r="D147" s="137"/>
      <c r="E147" s="136"/>
      <c r="F147" s="3"/>
      <c r="G147" s="229"/>
    </row>
    <row r="148" spans="1:7" ht="13.5">
      <c r="A148" s="130"/>
      <c r="B148" s="134"/>
      <c r="C148" s="135"/>
      <c r="D148" s="137"/>
      <c r="E148" s="136"/>
      <c r="F148" s="3"/>
      <c r="G148" s="229"/>
    </row>
    <row r="149" spans="1:7" ht="13.5">
      <c r="A149" s="130"/>
      <c r="B149" s="134"/>
      <c r="C149" s="135"/>
      <c r="D149" s="137"/>
      <c r="E149" s="136"/>
      <c r="F149" s="3"/>
      <c r="G149" s="229"/>
    </row>
    <row r="150" spans="1:7" ht="13.5">
      <c r="A150" s="130"/>
      <c r="B150" s="134"/>
      <c r="C150" s="135"/>
      <c r="D150" s="137"/>
      <c r="E150" s="136"/>
      <c r="F150" s="3"/>
      <c r="G150" s="229"/>
    </row>
    <row r="151" spans="1:7" ht="13.5">
      <c r="A151" s="130"/>
      <c r="B151" s="134"/>
      <c r="C151" s="135"/>
      <c r="D151" s="137"/>
      <c r="E151" s="136"/>
      <c r="F151" s="3"/>
      <c r="G151" s="229"/>
    </row>
    <row r="152" spans="1:7" ht="13.5">
      <c r="A152" s="130"/>
      <c r="B152" s="134"/>
      <c r="C152" s="135"/>
      <c r="D152" s="137"/>
      <c r="E152" s="136"/>
      <c r="F152" s="3"/>
      <c r="G152" s="229"/>
    </row>
    <row r="153" spans="1:7" ht="13.5">
      <c r="A153" s="130"/>
      <c r="B153" s="134"/>
      <c r="C153" s="135"/>
      <c r="D153" s="137"/>
      <c r="E153" s="136"/>
      <c r="F153" s="3"/>
      <c r="G153" s="229"/>
    </row>
    <row r="154" spans="1:7" ht="13.5">
      <c r="A154" s="130"/>
      <c r="B154" s="134"/>
      <c r="C154" s="135"/>
      <c r="D154" s="137"/>
      <c r="E154" s="136"/>
      <c r="F154" s="3"/>
      <c r="G154" s="229"/>
    </row>
    <row r="155" spans="2:7" ht="13.5">
      <c r="B155" s="134"/>
      <c r="C155" s="135"/>
      <c r="D155" s="137"/>
      <c r="E155" s="136"/>
      <c r="F155" s="3"/>
      <c r="G155" s="229"/>
    </row>
    <row r="156" spans="2:7" ht="13.5">
      <c r="B156" s="134"/>
      <c r="C156" s="135"/>
      <c r="D156" s="137"/>
      <c r="E156" s="136"/>
      <c r="F156" s="3"/>
      <c r="G156" s="229"/>
    </row>
    <row r="157" spans="2:7" ht="13.5">
      <c r="B157" s="134"/>
      <c r="C157" s="135"/>
      <c r="D157" s="137"/>
      <c r="E157" s="136"/>
      <c r="F157" s="3"/>
      <c r="G157" s="229"/>
    </row>
    <row r="158" spans="2:7" ht="13.5">
      <c r="B158" s="134"/>
      <c r="C158" s="135"/>
      <c r="D158" s="137"/>
      <c r="E158" s="136"/>
      <c r="F158" s="3"/>
      <c r="G158" s="229"/>
    </row>
    <row r="159" spans="2:7" ht="13.5">
      <c r="B159" s="134"/>
      <c r="C159" s="135"/>
      <c r="D159" s="137"/>
      <c r="E159" s="136"/>
      <c r="F159" s="3"/>
      <c r="G159" s="229"/>
    </row>
    <row r="160" spans="2:7" ht="13.5">
      <c r="B160" s="134"/>
      <c r="C160" s="135"/>
      <c r="D160" s="137"/>
      <c r="E160" s="136"/>
      <c r="F160" s="3"/>
      <c r="G160" s="229"/>
    </row>
    <row r="161" spans="2:7" ht="13.5">
      <c r="B161" s="134"/>
      <c r="C161" s="135"/>
      <c r="D161" s="137"/>
      <c r="E161" s="136"/>
      <c r="F161" s="3"/>
      <c r="G161" s="229"/>
    </row>
    <row r="162" spans="2:7" ht="13.5">
      <c r="B162" s="134"/>
      <c r="C162" s="135"/>
      <c r="D162" s="137"/>
      <c r="E162" s="136"/>
      <c r="F162" s="3"/>
      <c r="G162" s="229"/>
    </row>
    <row r="163" spans="2:7" ht="13.5">
      <c r="B163" s="134"/>
      <c r="C163" s="135"/>
      <c r="D163" s="137"/>
      <c r="E163" s="136"/>
      <c r="F163" s="3"/>
      <c r="G163" s="229"/>
    </row>
    <row r="164" spans="2:7" ht="13.5">
      <c r="B164" s="134"/>
      <c r="C164" s="135"/>
      <c r="D164" s="137"/>
      <c r="E164" s="136"/>
      <c r="F164" s="3"/>
      <c r="G164" s="229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landscape" paperSize="9" scale="59" r:id="rId1"/>
  <rowBreaks count="2" manualBreakCount="2">
    <brk id="46" max="255" man="1"/>
    <brk id="9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A164"/>
  <sheetViews>
    <sheetView zoomScalePageLayoutView="0" workbookViewId="0" topLeftCell="Q22">
      <selection activeCell="AH35" sqref="AH35"/>
    </sheetView>
  </sheetViews>
  <sheetFormatPr defaultColWidth="9.140625" defaultRowHeight="12.75"/>
  <cols>
    <col min="1" max="1" width="12.28125" style="230" hidden="1" customWidth="1"/>
    <col min="2" max="2" width="16.421875" style="230" hidden="1" customWidth="1"/>
    <col min="3" max="3" width="17.57421875" style="231" hidden="1" customWidth="1"/>
    <col min="4" max="4" width="11.8515625" style="283" hidden="1" customWidth="1"/>
    <col min="5" max="5" width="11.140625" style="4" hidden="1" customWidth="1"/>
    <col min="6" max="6" width="12.8515625" style="4" hidden="1" customWidth="1"/>
    <col min="7" max="7" width="14.7109375" style="8" hidden="1" customWidth="1"/>
    <col min="8" max="8" width="15.8515625" style="4" hidden="1" customWidth="1"/>
    <col min="9" max="9" width="13.140625" style="4" hidden="1" customWidth="1"/>
    <col min="10" max="12" width="8.8515625" style="4" hidden="1" customWidth="1"/>
    <col min="13" max="13" width="13.00390625" style="4" hidden="1" customWidth="1"/>
    <col min="14" max="14" width="12.8515625" style="203" hidden="1" customWidth="1"/>
    <col min="15" max="15" width="10.57421875" style="4" hidden="1" customWidth="1"/>
    <col min="16" max="16" width="12.57421875" style="34" hidden="1" customWidth="1"/>
    <col min="17" max="17" width="7.28125" style="1" customWidth="1"/>
    <col min="18" max="18" width="27.57421875" style="138" customWidth="1"/>
    <col min="19" max="19" width="16.00390625" style="4" hidden="1" customWidth="1"/>
    <col min="20" max="20" width="16.00390625" style="139" hidden="1" customWidth="1"/>
    <col min="21" max="21" width="16.00390625" style="140" hidden="1" customWidth="1"/>
    <col min="22" max="22" width="11.421875" style="1" hidden="1" customWidth="1"/>
    <col min="23" max="24" width="17.140625" style="231" customWidth="1"/>
    <col min="25" max="26" width="12.7109375" style="231" customWidth="1"/>
    <col min="27" max="27" width="17.7109375" style="8" customWidth="1"/>
    <col min="28" max="16384" width="8.8515625" style="4" customWidth="1"/>
  </cols>
  <sheetData>
    <row r="1" s="427" customFormat="1" ht="12.75"/>
    <row r="2" spans="4:26" ht="13.5">
      <c r="D2" s="231"/>
      <c r="E2" s="1"/>
      <c r="F2" s="10"/>
      <c r="R2" s="36" t="s">
        <v>142</v>
      </c>
      <c r="S2" s="3"/>
      <c r="T2" s="5"/>
      <c r="U2" s="2" t="s">
        <v>60</v>
      </c>
      <c r="V2" s="3"/>
      <c r="W2" s="229"/>
      <c r="X2" s="229" t="s">
        <v>145</v>
      </c>
      <c r="Y2" s="229"/>
      <c r="Z2" s="229"/>
    </row>
    <row r="3" spans="4:26" ht="6" customHeight="1" thickBot="1">
      <c r="D3" s="231"/>
      <c r="E3" s="1"/>
      <c r="F3" s="1"/>
      <c r="R3" s="37"/>
      <c r="S3" s="3"/>
      <c r="T3" s="5"/>
      <c r="U3" s="2"/>
      <c r="V3" s="3"/>
      <c r="W3" s="229"/>
      <c r="X3" s="229"/>
      <c r="Y3" s="229"/>
      <c r="Z3" s="229"/>
    </row>
    <row r="4" spans="1:27" s="43" customFormat="1" ht="88.5" customHeight="1" thickBot="1">
      <c r="A4" s="233"/>
      <c r="B4" s="233"/>
      <c r="C4" s="234"/>
      <c r="D4" s="234"/>
      <c r="E4" s="14"/>
      <c r="F4" s="15"/>
      <c r="G4" s="41"/>
      <c r="H4" s="42"/>
      <c r="I4" s="42"/>
      <c r="N4" s="205"/>
      <c r="P4" s="287"/>
      <c r="Q4" s="38" t="s">
        <v>9</v>
      </c>
      <c r="R4" s="39" t="s">
        <v>18</v>
      </c>
      <c r="S4" s="11" t="s">
        <v>57</v>
      </c>
      <c r="T4" s="11" t="s">
        <v>59</v>
      </c>
      <c r="U4" s="40" t="s">
        <v>58</v>
      </c>
      <c r="V4" s="11" t="s">
        <v>67</v>
      </c>
      <c r="W4" s="232" t="s">
        <v>147</v>
      </c>
      <c r="X4" s="232" t="s">
        <v>148</v>
      </c>
      <c r="Y4" s="232" t="s">
        <v>143</v>
      </c>
      <c r="Z4" s="232" t="s">
        <v>143</v>
      </c>
      <c r="AA4" s="353" t="s">
        <v>146</v>
      </c>
    </row>
    <row r="5" spans="1:27" s="43" customFormat="1" ht="18.75" customHeight="1" thickBot="1">
      <c r="A5" s="305"/>
      <c r="B5" s="305"/>
      <c r="C5" s="305"/>
      <c r="D5" s="305"/>
      <c r="E5" s="331"/>
      <c r="F5" s="331"/>
      <c r="G5" s="150"/>
      <c r="H5" s="20"/>
      <c r="I5" s="20"/>
      <c r="J5" s="151"/>
      <c r="K5" s="151"/>
      <c r="L5" s="151"/>
      <c r="M5" s="147"/>
      <c r="N5" s="206"/>
      <c r="P5" s="287"/>
      <c r="Q5" s="38">
        <v>6</v>
      </c>
      <c r="R5" s="39" t="s">
        <v>116</v>
      </c>
      <c r="S5" s="11"/>
      <c r="T5" s="11"/>
      <c r="U5" s="40"/>
      <c r="V5" s="11"/>
      <c r="W5" s="305">
        <f>W6+W13+W18+W23+W29+W36</f>
        <v>13786899</v>
      </c>
      <c r="X5" s="305">
        <f>X6+X13+X18+X23+X29+X36</f>
        <v>13025099</v>
      </c>
      <c r="Y5" s="235">
        <f>Y6+Y13+Y18+Y23+Y29+Y36</f>
        <v>320000</v>
      </c>
      <c r="Z5" s="235">
        <f>Z6+Z13+Z18+Z23+Z29+Z36</f>
        <v>441800</v>
      </c>
      <c r="AA5" s="354">
        <f>SUM(X5:Z5)</f>
        <v>13786899</v>
      </c>
    </row>
    <row r="6" spans="1:27" s="43" customFormat="1" ht="24.75" customHeight="1" thickBot="1">
      <c r="A6" s="305"/>
      <c r="B6" s="305"/>
      <c r="C6" s="305"/>
      <c r="D6" s="305"/>
      <c r="E6" s="331"/>
      <c r="F6" s="331"/>
      <c r="G6" s="150"/>
      <c r="H6" s="20"/>
      <c r="I6" s="20"/>
      <c r="J6" s="151"/>
      <c r="K6" s="151"/>
      <c r="L6" s="151"/>
      <c r="M6" s="147"/>
      <c r="N6" s="206"/>
      <c r="P6" s="287"/>
      <c r="Q6" s="38">
        <v>63</v>
      </c>
      <c r="R6" s="39" t="s">
        <v>102</v>
      </c>
      <c r="S6" s="11"/>
      <c r="T6" s="11"/>
      <c r="U6" s="40"/>
      <c r="V6" s="11"/>
      <c r="W6" s="305">
        <f>W7+W9</f>
        <v>905986</v>
      </c>
      <c r="X6" s="305">
        <f>X7+X9</f>
        <v>144186</v>
      </c>
      <c r="Y6" s="235">
        <f>Y7+Y9</f>
        <v>320000</v>
      </c>
      <c r="Z6" s="235">
        <f>Z7+Z9</f>
        <v>441800</v>
      </c>
      <c r="AA6" s="354">
        <f aca="true" t="shared" si="0" ref="AA6:AA69">SUM(X6:Z6)</f>
        <v>905986</v>
      </c>
    </row>
    <row r="7" spans="1:27" s="43" customFormat="1" ht="24.75" customHeight="1" thickBot="1">
      <c r="A7" s="305"/>
      <c r="B7" s="305"/>
      <c r="C7" s="305"/>
      <c r="D7" s="305"/>
      <c r="E7" s="331"/>
      <c r="F7" s="331"/>
      <c r="G7" s="150"/>
      <c r="H7" s="20"/>
      <c r="I7" s="20"/>
      <c r="J7" s="151"/>
      <c r="K7" s="151"/>
      <c r="L7" s="151"/>
      <c r="M7" s="147"/>
      <c r="N7" s="206"/>
      <c r="P7" s="287"/>
      <c r="Q7" s="38">
        <v>634</v>
      </c>
      <c r="R7" s="39" t="s">
        <v>118</v>
      </c>
      <c r="S7" s="11"/>
      <c r="T7" s="11"/>
      <c r="U7" s="40"/>
      <c r="V7" s="11"/>
      <c r="W7" s="305">
        <f>W8</f>
        <v>144186</v>
      </c>
      <c r="X7" s="305">
        <f>X8</f>
        <v>144186</v>
      </c>
      <c r="Y7" s="235">
        <f>Y8</f>
        <v>0</v>
      </c>
      <c r="Z7" s="235">
        <f>Z8</f>
        <v>0</v>
      </c>
      <c r="AA7" s="354">
        <f t="shared" si="0"/>
        <v>144186</v>
      </c>
    </row>
    <row r="8" spans="1:27" s="43" customFormat="1" ht="15" customHeight="1" thickBot="1">
      <c r="A8" s="305"/>
      <c r="B8" s="305"/>
      <c r="C8" s="306"/>
      <c r="D8" s="305"/>
      <c r="E8" s="331"/>
      <c r="F8" s="331"/>
      <c r="G8" s="150"/>
      <c r="H8" s="20"/>
      <c r="I8" s="20"/>
      <c r="J8" s="151"/>
      <c r="K8" s="151"/>
      <c r="L8" s="151"/>
      <c r="M8" s="147"/>
      <c r="N8" s="207"/>
      <c r="P8" s="287"/>
      <c r="Q8" s="38">
        <v>6341</v>
      </c>
      <c r="R8" s="39" t="s">
        <v>119</v>
      </c>
      <c r="S8" s="11"/>
      <c r="T8" s="11"/>
      <c r="U8" s="40"/>
      <c r="V8" s="11"/>
      <c r="W8" s="306">
        <v>144186</v>
      </c>
      <c r="X8" s="306">
        <v>144186</v>
      </c>
      <c r="Y8" s="236">
        <v>0</v>
      </c>
      <c r="Z8" s="236">
        <v>0</v>
      </c>
      <c r="AA8" s="354">
        <f t="shared" si="0"/>
        <v>144186</v>
      </c>
    </row>
    <row r="9" spans="1:27" s="43" customFormat="1" ht="15.75" customHeight="1" thickBot="1">
      <c r="A9" s="305"/>
      <c r="B9" s="305"/>
      <c r="C9" s="305"/>
      <c r="D9" s="305"/>
      <c r="E9" s="331"/>
      <c r="F9" s="331"/>
      <c r="G9" s="150"/>
      <c r="H9" s="20"/>
      <c r="I9" s="20"/>
      <c r="J9" s="151"/>
      <c r="K9" s="151"/>
      <c r="L9" s="151"/>
      <c r="M9" s="147"/>
      <c r="N9" s="206"/>
      <c r="P9" s="287"/>
      <c r="Q9" s="38">
        <v>636</v>
      </c>
      <c r="R9" s="39" t="s">
        <v>91</v>
      </c>
      <c r="S9" s="11"/>
      <c r="T9" s="11"/>
      <c r="U9" s="40"/>
      <c r="V9" s="11"/>
      <c r="W9" s="305">
        <f>SUM(W10:W12)</f>
        <v>761800</v>
      </c>
      <c r="X9" s="305">
        <f>SUM(X10:X12)</f>
        <v>0</v>
      </c>
      <c r="Y9" s="235">
        <f>SUM(Y10:Y12)</f>
        <v>320000</v>
      </c>
      <c r="Z9" s="235">
        <f>SUM(Z10:Z12)</f>
        <v>441800</v>
      </c>
      <c r="AA9" s="354">
        <f t="shared" si="0"/>
        <v>761800</v>
      </c>
    </row>
    <row r="10" spans="1:27" s="43" customFormat="1" ht="15.75" customHeight="1" thickBot="1">
      <c r="A10" s="324"/>
      <c r="B10" s="329"/>
      <c r="C10" s="324"/>
      <c r="D10" s="307"/>
      <c r="E10" s="332"/>
      <c r="F10" s="332"/>
      <c r="G10" s="150"/>
      <c r="H10" s="20"/>
      <c r="I10" s="20"/>
      <c r="J10" s="151"/>
      <c r="K10" s="151"/>
      <c r="L10" s="151"/>
      <c r="M10" s="147"/>
      <c r="N10" s="207"/>
      <c r="P10" s="287"/>
      <c r="Q10" s="44">
        <v>6361</v>
      </c>
      <c r="R10" s="45" t="s">
        <v>114</v>
      </c>
      <c r="S10" s="46"/>
      <c r="T10" s="46"/>
      <c r="U10" s="47"/>
      <c r="V10" s="48"/>
      <c r="W10" s="307">
        <v>320000</v>
      </c>
      <c r="X10" s="307">
        <v>0</v>
      </c>
      <c r="Y10" s="237">
        <v>320000</v>
      </c>
      <c r="Z10" s="237"/>
      <c r="AA10" s="354">
        <f t="shared" si="0"/>
        <v>320000</v>
      </c>
    </row>
    <row r="11" spans="1:27" s="43" customFormat="1" ht="24" customHeight="1" thickBot="1">
      <c r="A11" s="324"/>
      <c r="B11" s="329"/>
      <c r="C11" s="324"/>
      <c r="D11" s="308"/>
      <c r="E11" s="332"/>
      <c r="F11" s="332"/>
      <c r="G11" s="150"/>
      <c r="H11" s="20"/>
      <c r="I11" s="20"/>
      <c r="J11" s="151"/>
      <c r="K11" s="151"/>
      <c r="L11" s="151"/>
      <c r="M11" s="147"/>
      <c r="N11" s="207"/>
      <c r="P11" s="287"/>
      <c r="Q11" s="44">
        <v>6361</v>
      </c>
      <c r="R11" s="49" t="s">
        <v>112</v>
      </c>
      <c r="S11" s="46"/>
      <c r="T11" s="46"/>
      <c r="U11" s="47"/>
      <c r="V11" s="48"/>
      <c r="W11" s="308">
        <v>441800</v>
      </c>
      <c r="X11" s="308">
        <v>0</v>
      </c>
      <c r="Y11" s="240"/>
      <c r="Z11" s="240">
        <v>441800</v>
      </c>
      <c r="AA11" s="354">
        <f t="shared" si="0"/>
        <v>441800</v>
      </c>
    </row>
    <row r="12" spans="1:27" s="52" customFormat="1" ht="15.75" customHeight="1" thickBot="1">
      <c r="A12" s="325"/>
      <c r="B12" s="325"/>
      <c r="C12" s="325"/>
      <c r="D12" s="309"/>
      <c r="E12" s="333"/>
      <c r="F12" s="333"/>
      <c r="G12" s="150"/>
      <c r="H12" s="20"/>
      <c r="I12" s="20"/>
      <c r="J12" s="151"/>
      <c r="K12" s="151"/>
      <c r="L12" s="151"/>
      <c r="M12" s="147"/>
      <c r="N12" s="205"/>
      <c r="P12" s="288"/>
      <c r="Q12" s="38">
        <v>6362</v>
      </c>
      <c r="R12" s="50" t="s">
        <v>137</v>
      </c>
      <c r="S12" s="11"/>
      <c r="T12" s="11"/>
      <c r="U12" s="40"/>
      <c r="V12" s="51"/>
      <c r="W12" s="309">
        <v>0</v>
      </c>
      <c r="X12" s="309">
        <v>0</v>
      </c>
      <c r="Y12" s="241">
        <v>0</v>
      </c>
      <c r="Z12" s="241">
        <v>0</v>
      </c>
      <c r="AA12" s="354">
        <f t="shared" si="0"/>
        <v>0</v>
      </c>
    </row>
    <row r="13" spans="1:27" s="43" customFormat="1" ht="15.75" customHeight="1" thickBot="1">
      <c r="A13" s="306"/>
      <c r="B13" s="306"/>
      <c r="C13" s="306"/>
      <c r="D13" s="306"/>
      <c r="E13" s="334"/>
      <c r="F13" s="334"/>
      <c r="G13" s="150"/>
      <c r="H13" s="20"/>
      <c r="I13" s="20"/>
      <c r="J13" s="151"/>
      <c r="K13" s="151"/>
      <c r="L13" s="151"/>
      <c r="M13" s="147"/>
      <c r="N13" s="206"/>
      <c r="P13" s="287"/>
      <c r="Q13" s="53">
        <v>64</v>
      </c>
      <c r="R13" s="54" t="s">
        <v>103</v>
      </c>
      <c r="S13" s="55"/>
      <c r="T13" s="55"/>
      <c r="U13" s="56"/>
      <c r="V13" s="55"/>
      <c r="W13" s="306">
        <f>W14</f>
        <v>65000</v>
      </c>
      <c r="X13" s="306">
        <f>X14</f>
        <v>65000</v>
      </c>
      <c r="Y13" s="236">
        <f>Y14</f>
        <v>0</v>
      </c>
      <c r="Z13" s="236">
        <f>Z14</f>
        <v>0</v>
      </c>
      <c r="AA13" s="354">
        <f t="shared" si="0"/>
        <v>65000</v>
      </c>
    </row>
    <row r="14" spans="1:27" ht="14.25" thickBot="1">
      <c r="A14" s="310"/>
      <c r="B14" s="310"/>
      <c r="C14" s="310"/>
      <c r="D14" s="310"/>
      <c r="E14" s="204"/>
      <c r="F14" s="204"/>
      <c r="G14" s="150"/>
      <c r="H14" s="20"/>
      <c r="I14" s="165"/>
      <c r="J14" s="3"/>
      <c r="K14" s="3"/>
      <c r="L14" s="3"/>
      <c r="M14" s="147"/>
      <c r="N14" s="206"/>
      <c r="Q14" s="57">
        <v>641</v>
      </c>
      <c r="R14" s="58" t="s">
        <v>94</v>
      </c>
      <c r="S14" s="59">
        <v>145000</v>
      </c>
      <c r="T14" s="60" t="e">
        <f>SUM(T15:T17)</f>
        <v>#REF!</v>
      </c>
      <c r="U14" s="60">
        <f>SUM(U15:U17)</f>
        <v>0</v>
      </c>
      <c r="V14" s="61">
        <f>V15+V16+V17</f>
        <v>110000</v>
      </c>
      <c r="W14" s="310">
        <f>W15+W16+W17</f>
        <v>65000</v>
      </c>
      <c r="X14" s="310">
        <f>X15+X16+X17</f>
        <v>65000</v>
      </c>
      <c r="Y14" s="243">
        <f>Y15+Y16+Y17</f>
        <v>0</v>
      </c>
      <c r="Z14" s="243">
        <f>Z15+Z16+Z17</f>
        <v>0</v>
      </c>
      <c r="AA14" s="354">
        <f t="shared" si="0"/>
        <v>65000</v>
      </c>
    </row>
    <row r="15" spans="1:27" ht="14.25" thickBot="1">
      <c r="A15" s="320"/>
      <c r="B15" s="320"/>
      <c r="C15" s="320"/>
      <c r="D15" s="320"/>
      <c r="E15" s="335"/>
      <c r="F15" s="335"/>
      <c r="G15" s="150"/>
      <c r="H15" s="20"/>
      <c r="I15" s="165"/>
      <c r="J15" s="3"/>
      <c r="K15" s="3"/>
      <c r="L15" s="3"/>
      <c r="M15" s="147"/>
      <c r="N15" s="206"/>
      <c r="Q15" s="62">
        <v>64131</v>
      </c>
      <c r="R15" s="50" t="s">
        <v>10</v>
      </c>
      <c r="S15" s="63">
        <v>70000</v>
      </c>
      <c r="T15" s="64">
        <v>75000</v>
      </c>
      <c r="U15" s="64">
        <v>0</v>
      </c>
      <c r="V15" s="65">
        <v>0</v>
      </c>
      <c r="W15" s="308">
        <v>0</v>
      </c>
      <c r="X15" s="308">
        <v>0</v>
      </c>
      <c r="Y15" s="240">
        <v>0</v>
      </c>
      <c r="Z15" s="240">
        <v>0</v>
      </c>
      <c r="AA15" s="354">
        <f t="shared" si="0"/>
        <v>0</v>
      </c>
    </row>
    <row r="16" spans="1:27" ht="18" customHeight="1" thickBot="1">
      <c r="A16" s="320"/>
      <c r="B16" s="320"/>
      <c r="C16" s="311"/>
      <c r="D16" s="320"/>
      <c r="E16" s="335"/>
      <c r="F16" s="335"/>
      <c r="G16" s="150"/>
      <c r="H16" s="20"/>
      <c r="I16" s="165"/>
      <c r="J16" s="3"/>
      <c r="K16" s="3"/>
      <c r="L16" s="3"/>
      <c r="M16" s="147"/>
      <c r="N16" s="206"/>
      <c r="Q16" s="66">
        <v>64132</v>
      </c>
      <c r="R16" s="50" t="s">
        <v>11</v>
      </c>
      <c r="S16" s="63">
        <v>15000</v>
      </c>
      <c r="T16" s="64" t="e">
        <f>#REF!-S16</f>
        <v>#REF!</v>
      </c>
      <c r="U16" s="64">
        <v>0</v>
      </c>
      <c r="V16" s="67">
        <v>50000</v>
      </c>
      <c r="W16" s="311">
        <v>15000</v>
      </c>
      <c r="X16" s="311">
        <v>15000</v>
      </c>
      <c r="Y16" s="245">
        <v>0</v>
      </c>
      <c r="Z16" s="245"/>
      <c r="AA16" s="354">
        <f t="shared" si="0"/>
        <v>15000</v>
      </c>
    </row>
    <row r="17" spans="1:27" ht="14.25" thickBot="1">
      <c r="A17" s="320"/>
      <c r="B17" s="320"/>
      <c r="C17" s="312"/>
      <c r="D17" s="320"/>
      <c r="E17" s="335"/>
      <c r="F17" s="335"/>
      <c r="G17" s="150"/>
      <c r="H17" s="20"/>
      <c r="I17" s="165"/>
      <c r="J17" s="3"/>
      <c r="K17" s="3"/>
      <c r="L17" s="3"/>
      <c r="M17" s="147"/>
      <c r="N17" s="206"/>
      <c r="Q17" s="68">
        <v>64143</v>
      </c>
      <c r="R17" s="50" t="s">
        <v>12</v>
      </c>
      <c r="S17" s="63">
        <v>60000</v>
      </c>
      <c r="T17" s="64">
        <v>0</v>
      </c>
      <c r="U17" s="64">
        <v>0</v>
      </c>
      <c r="V17" s="67">
        <v>60000</v>
      </c>
      <c r="W17" s="312">
        <v>50000</v>
      </c>
      <c r="X17" s="312">
        <v>50000</v>
      </c>
      <c r="Y17" s="246">
        <v>0</v>
      </c>
      <c r="Z17" s="246"/>
      <c r="AA17" s="354">
        <f t="shared" si="0"/>
        <v>50000</v>
      </c>
    </row>
    <row r="18" spans="1:27" ht="20.25" customHeight="1" thickBot="1">
      <c r="A18" s="313"/>
      <c r="B18" s="313"/>
      <c r="C18" s="313"/>
      <c r="D18" s="313"/>
      <c r="E18" s="336"/>
      <c r="F18" s="336"/>
      <c r="G18" s="150"/>
      <c r="H18" s="20"/>
      <c r="I18" s="20"/>
      <c r="J18" s="3"/>
      <c r="K18" s="3"/>
      <c r="L18" s="3"/>
      <c r="M18" s="147"/>
      <c r="N18" s="206"/>
      <c r="Q18" s="57">
        <v>65</v>
      </c>
      <c r="R18" s="69" t="s">
        <v>104</v>
      </c>
      <c r="S18" s="63"/>
      <c r="T18" s="64"/>
      <c r="U18" s="64"/>
      <c r="V18" s="67"/>
      <c r="W18" s="313">
        <f>W19</f>
        <v>785342</v>
      </c>
      <c r="X18" s="313">
        <f>X19</f>
        <v>785342</v>
      </c>
      <c r="Y18" s="247">
        <f>Y19</f>
        <v>0</v>
      </c>
      <c r="Z18" s="247">
        <f>Z19</f>
        <v>0</v>
      </c>
      <c r="AA18" s="354">
        <f t="shared" si="0"/>
        <v>785342</v>
      </c>
    </row>
    <row r="19" spans="1:27" ht="24" thickBot="1">
      <c r="A19" s="306"/>
      <c r="B19" s="306"/>
      <c r="C19" s="306"/>
      <c r="D19" s="306"/>
      <c r="E19" s="334"/>
      <c r="F19" s="334"/>
      <c r="G19" s="150"/>
      <c r="H19" s="20"/>
      <c r="I19" s="165"/>
      <c r="J19" s="3"/>
      <c r="K19" s="3"/>
      <c r="L19" s="3"/>
      <c r="M19" s="147"/>
      <c r="N19" s="206"/>
      <c r="Q19" s="70">
        <v>652</v>
      </c>
      <c r="R19" s="58" t="s">
        <v>0</v>
      </c>
      <c r="S19" s="71">
        <f>S20+S21+S22</f>
        <v>691456</v>
      </c>
      <c r="T19" s="72">
        <f>SUM(T20:T22)</f>
        <v>10000</v>
      </c>
      <c r="U19" s="72">
        <f>SUM(U20:U22)</f>
        <v>0</v>
      </c>
      <c r="V19" s="73">
        <f>V20+V21+V22</f>
        <v>753112</v>
      </c>
      <c r="W19" s="306">
        <f>W20+W21+W22</f>
        <v>785342</v>
      </c>
      <c r="X19" s="306">
        <f>X20+X21+X22</f>
        <v>785342</v>
      </c>
      <c r="Y19" s="236">
        <f>Y20+Y21+Y22</f>
        <v>0</v>
      </c>
      <c r="Z19" s="236">
        <f>Z20+Z21+Z22</f>
        <v>0</v>
      </c>
      <c r="AA19" s="354">
        <f t="shared" si="0"/>
        <v>785342</v>
      </c>
    </row>
    <row r="20" spans="1:27" ht="14.25" thickBot="1">
      <c r="A20" s="320"/>
      <c r="B20" s="320"/>
      <c r="C20" s="314"/>
      <c r="D20" s="320"/>
      <c r="E20" s="335"/>
      <c r="F20" s="337"/>
      <c r="G20" s="150"/>
      <c r="H20" s="20"/>
      <c r="I20" s="165"/>
      <c r="J20" s="3"/>
      <c r="K20" s="3"/>
      <c r="L20" s="3"/>
      <c r="M20" s="147"/>
      <c r="N20" s="206"/>
      <c r="Q20" s="62">
        <v>65264</v>
      </c>
      <c r="R20" s="50" t="s">
        <v>13</v>
      </c>
      <c r="S20" s="63">
        <v>38000</v>
      </c>
      <c r="T20" s="64">
        <v>0</v>
      </c>
      <c r="U20" s="64">
        <v>0</v>
      </c>
      <c r="V20" s="67">
        <v>41000</v>
      </c>
      <c r="W20" s="314">
        <v>35342</v>
      </c>
      <c r="X20" s="314">
        <v>35342</v>
      </c>
      <c r="Y20" s="248"/>
      <c r="Z20" s="248"/>
      <c r="AA20" s="354">
        <f t="shared" si="0"/>
        <v>35342</v>
      </c>
    </row>
    <row r="21" spans="1:27" ht="14.25" thickBot="1">
      <c r="A21" s="320"/>
      <c r="B21" s="320"/>
      <c r="C21" s="314"/>
      <c r="D21" s="320"/>
      <c r="E21" s="335"/>
      <c r="F21" s="337"/>
      <c r="G21" s="150"/>
      <c r="H21" s="20"/>
      <c r="I21" s="165"/>
      <c r="J21" s="3"/>
      <c r="K21" s="3"/>
      <c r="L21" s="3"/>
      <c r="M21" s="147"/>
      <c r="N21" s="206"/>
      <c r="Q21" s="66">
        <v>65265</v>
      </c>
      <c r="R21" s="50" t="s">
        <v>14</v>
      </c>
      <c r="S21" s="63">
        <v>628456</v>
      </c>
      <c r="T21" s="64">
        <v>10000</v>
      </c>
      <c r="U21" s="64">
        <v>0</v>
      </c>
      <c r="V21" s="67">
        <v>685112</v>
      </c>
      <c r="W21" s="314">
        <v>720000</v>
      </c>
      <c r="X21" s="314">
        <v>720000</v>
      </c>
      <c r="Y21" s="248"/>
      <c r="Z21" s="248"/>
      <c r="AA21" s="354">
        <f t="shared" si="0"/>
        <v>720000</v>
      </c>
    </row>
    <row r="22" spans="1:27" ht="16.5" customHeight="1" thickBot="1">
      <c r="A22" s="320"/>
      <c r="B22" s="320"/>
      <c r="C22" s="320"/>
      <c r="D22" s="320"/>
      <c r="E22" s="335"/>
      <c r="F22" s="337"/>
      <c r="G22" s="150"/>
      <c r="H22" s="20"/>
      <c r="I22" s="165"/>
      <c r="J22" s="3"/>
      <c r="K22" s="3"/>
      <c r="L22" s="3"/>
      <c r="M22" s="147"/>
      <c r="N22" s="206"/>
      <c r="Q22" s="68">
        <v>65269</v>
      </c>
      <c r="R22" s="74" t="s">
        <v>131</v>
      </c>
      <c r="S22" s="63">
        <v>25000</v>
      </c>
      <c r="T22" s="64">
        <v>0</v>
      </c>
      <c r="U22" s="64">
        <v>0</v>
      </c>
      <c r="V22" s="67">
        <v>27000</v>
      </c>
      <c r="W22" s="308">
        <v>30000</v>
      </c>
      <c r="X22" s="308">
        <v>30000</v>
      </c>
      <c r="Y22" s="240"/>
      <c r="Z22" s="240"/>
      <c r="AA22" s="354">
        <f t="shared" si="0"/>
        <v>30000</v>
      </c>
    </row>
    <row r="23" spans="1:27" ht="13.5" customHeight="1" thickBot="1">
      <c r="A23" s="313"/>
      <c r="B23" s="313"/>
      <c r="C23" s="313"/>
      <c r="D23" s="313"/>
      <c r="E23" s="336"/>
      <c r="F23" s="336"/>
      <c r="G23" s="150"/>
      <c r="H23" s="20"/>
      <c r="I23" s="20"/>
      <c r="J23" s="3"/>
      <c r="K23" s="3"/>
      <c r="L23" s="3"/>
      <c r="M23" s="147"/>
      <c r="N23" s="206"/>
      <c r="Q23" s="75">
        <v>66</v>
      </c>
      <c r="R23" s="76" t="s">
        <v>105</v>
      </c>
      <c r="S23" s="77"/>
      <c r="T23" s="78"/>
      <c r="U23" s="78"/>
      <c r="V23" s="79"/>
      <c r="W23" s="313">
        <f>W24+W27</f>
        <v>4900000</v>
      </c>
      <c r="X23" s="313">
        <f>X24+X27</f>
        <v>4900000</v>
      </c>
      <c r="Y23" s="247">
        <f>Y24+Y27</f>
        <v>0</v>
      </c>
      <c r="Z23" s="247">
        <f>Z24+Z27</f>
        <v>0</v>
      </c>
      <c r="AA23" s="354">
        <f t="shared" si="0"/>
        <v>4900000</v>
      </c>
    </row>
    <row r="24" spans="1:27" ht="21" thickBot="1">
      <c r="A24" s="306"/>
      <c r="B24" s="306"/>
      <c r="C24" s="306"/>
      <c r="D24" s="306"/>
      <c r="E24" s="334"/>
      <c r="F24" s="334"/>
      <c r="G24" s="150"/>
      <c r="H24" s="20"/>
      <c r="I24" s="165"/>
      <c r="J24" s="3"/>
      <c r="K24" s="3"/>
      <c r="L24" s="3"/>
      <c r="M24" s="147"/>
      <c r="N24" s="206"/>
      <c r="Q24" s="70">
        <v>661</v>
      </c>
      <c r="R24" s="69" t="s">
        <v>107</v>
      </c>
      <c r="S24" s="71">
        <f>SUM(S26:S35)</f>
        <v>11767030</v>
      </c>
      <c r="T24" s="72" t="e">
        <f>SUM(T26:T35)</f>
        <v>#REF!</v>
      </c>
      <c r="U24" s="72">
        <f>SUM(U26:U35)</f>
        <v>24400</v>
      </c>
      <c r="V24" s="73">
        <f>SUM(V25:V26)</f>
        <v>6924335</v>
      </c>
      <c r="W24" s="306">
        <f>SUM(W25:W26)</f>
        <v>4900000</v>
      </c>
      <c r="X24" s="306">
        <f>SUM(X25:X26)</f>
        <v>4900000</v>
      </c>
      <c r="Y24" s="236">
        <f>SUM(Y25:Y26)</f>
        <v>0</v>
      </c>
      <c r="Z24" s="236">
        <f>SUM(Z25:Z26)</f>
        <v>0</v>
      </c>
      <c r="AA24" s="354">
        <f t="shared" si="0"/>
        <v>4900000</v>
      </c>
    </row>
    <row r="25" spans="1:27" ht="14.25" thickBot="1">
      <c r="A25" s="320"/>
      <c r="B25" s="320"/>
      <c r="C25" s="320"/>
      <c r="D25" s="320"/>
      <c r="E25" s="335"/>
      <c r="F25" s="335"/>
      <c r="G25" s="150"/>
      <c r="H25" s="20"/>
      <c r="I25" s="165"/>
      <c r="J25" s="3"/>
      <c r="K25" s="3"/>
      <c r="L25" s="3"/>
      <c r="M25" s="147"/>
      <c r="N25" s="206"/>
      <c r="Q25" s="62">
        <v>6614</v>
      </c>
      <c r="R25" s="50" t="s">
        <v>62</v>
      </c>
      <c r="S25" s="80"/>
      <c r="T25" s="81"/>
      <c r="U25" s="81"/>
      <c r="V25" s="67">
        <v>0</v>
      </c>
      <c r="W25" s="315"/>
      <c r="X25" s="315"/>
      <c r="Y25" s="249"/>
      <c r="Z25" s="249"/>
      <c r="AA25" s="354">
        <f t="shared" si="0"/>
        <v>0</v>
      </c>
    </row>
    <row r="26" spans="1:27" ht="14.25" thickBot="1">
      <c r="A26" s="320"/>
      <c r="B26" s="320"/>
      <c r="C26" s="320"/>
      <c r="D26" s="320"/>
      <c r="E26" s="335"/>
      <c r="F26" s="335"/>
      <c r="G26" s="150"/>
      <c r="H26" s="20"/>
      <c r="I26" s="165"/>
      <c r="J26" s="3"/>
      <c r="K26" s="3"/>
      <c r="L26" s="3"/>
      <c r="M26" s="147"/>
      <c r="N26" s="206"/>
      <c r="Q26" s="68">
        <v>6615</v>
      </c>
      <c r="R26" s="50" t="s">
        <v>55</v>
      </c>
      <c r="S26" s="63">
        <v>4476166</v>
      </c>
      <c r="T26" s="64">
        <v>0</v>
      </c>
      <c r="U26" s="64">
        <v>0</v>
      </c>
      <c r="V26" s="65">
        <v>6924335</v>
      </c>
      <c r="W26" s="316">
        <v>4900000</v>
      </c>
      <c r="X26" s="316">
        <v>4900000</v>
      </c>
      <c r="Y26" s="250">
        <v>0</v>
      </c>
      <c r="Z26" s="250"/>
      <c r="AA26" s="354">
        <f t="shared" si="0"/>
        <v>4900000</v>
      </c>
    </row>
    <row r="27" spans="1:27" s="84" customFormat="1" ht="21" thickBot="1">
      <c r="A27" s="317"/>
      <c r="B27" s="317"/>
      <c r="C27" s="317"/>
      <c r="D27" s="310"/>
      <c r="E27" s="338"/>
      <c r="F27" s="338"/>
      <c r="G27" s="150"/>
      <c r="H27" s="20"/>
      <c r="I27" s="163"/>
      <c r="J27" s="164"/>
      <c r="K27" s="164"/>
      <c r="L27" s="164"/>
      <c r="M27" s="147"/>
      <c r="N27" s="206"/>
      <c r="P27" s="289"/>
      <c r="Q27" s="82">
        <v>663</v>
      </c>
      <c r="R27" s="69" t="s">
        <v>121</v>
      </c>
      <c r="S27" s="80"/>
      <c r="T27" s="81"/>
      <c r="U27" s="81"/>
      <c r="V27" s="83"/>
      <c r="W27" s="317">
        <f>W28</f>
        <v>0</v>
      </c>
      <c r="X27" s="317">
        <f>X28</f>
        <v>0</v>
      </c>
      <c r="Y27" s="251">
        <f>Y28</f>
        <v>0</v>
      </c>
      <c r="Z27" s="251">
        <f>Z28</f>
        <v>0</v>
      </c>
      <c r="AA27" s="354">
        <f t="shared" si="0"/>
        <v>0</v>
      </c>
    </row>
    <row r="28" spans="1:27" ht="14.25" thickBot="1">
      <c r="A28" s="320"/>
      <c r="B28" s="320"/>
      <c r="C28" s="320"/>
      <c r="D28" s="320"/>
      <c r="E28" s="335"/>
      <c r="F28" s="335"/>
      <c r="G28" s="150"/>
      <c r="H28" s="20"/>
      <c r="I28" s="165"/>
      <c r="J28" s="3"/>
      <c r="K28" s="3"/>
      <c r="L28" s="3"/>
      <c r="M28" s="147"/>
      <c r="N28" s="206"/>
      <c r="Q28" s="85">
        <v>6631</v>
      </c>
      <c r="R28" s="50" t="s">
        <v>122</v>
      </c>
      <c r="S28" s="63"/>
      <c r="T28" s="64"/>
      <c r="U28" s="64"/>
      <c r="V28" s="65"/>
      <c r="W28" s="318">
        <v>0</v>
      </c>
      <c r="X28" s="318">
        <v>0</v>
      </c>
      <c r="Y28" s="252">
        <v>0</v>
      </c>
      <c r="Z28" s="252">
        <v>0</v>
      </c>
      <c r="AA28" s="354">
        <f t="shared" si="0"/>
        <v>0</v>
      </c>
    </row>
    <row r="29" spans="1:27" ht="16.5" customHeight="1" thickBot="1">
      <c r="A29" s="317"/>
      <c r="B29" s="317"/>
      <c r="C29" s="317"/>
      <c r="D29" s="317"/>
      <c r="E29" s="338"/>
      <c r="F29" s="338"/>
      <c r="G29" s="150"/>
      <c r="H29" s="20"/>
      <c r="I29" s="165"/>
      <c r="J29" s="3"/>
      <c r="K29" s="3"/>
      <c r="L29" s="3"/>
      <c r="M29" s="147"/>
      <c r="N29" s="206"/>
      <c r="Q29" s="70">
        <v>67</v>
      </c>
      <c r="R29" s="76" t="s">
        <v>106</v>
      </c>
      <c r="S29" s="80"/>
      <c r="T29" s="81"/>
      <c r="U29" s="81"/>
      <c r="V29" s="83"/>
      <c r="W29" s="317">
        <f>W30+W34</f>
        <v>7130571</v>
      </c>
      <c r="X29" s="317">
        <f>X30+X34</f>
        <v>7130571</v>
      </c>
      <c r="Y29" s="251">
        <f>Y30+Y34</f>
        <v>0</v>
      </c>
      <c r="Z29" s="251">
        <f>Z30+Z34</f>
        <v>0</v>
      </c>
      <c r="AA29" s="354">
        <f t="shared" si="0"/>
        <v>7130571</v>
      </c>
    </row>
    <row r="30" spans="1:27" s="84" customFormat="1" ht="14.25" thickBot="1">
      <c r="A30" s="310"/>
      <c r="B30" s="310"/>
      <c r="C30" s="310"/>
      <c r="D30" s="310"/>
      <c r="E30" s="204"/>
      <c r="F30" s="204"/>
      <c r="G30" s="150"/>
      <c r="H30" s="20"/>
      <c r="I30" s="163"/>
      <c r="J30" s="164"/>
      <c r="K30" s="164"/>
      <c r="L30" s="164"/>
      <c r="M30" s="147"/>
      <c r="N30" s="206"/>
      <c r="P30" s="289"/>
      <c r="Q30" s="57">
        <v>671</v>
      </c>
      <c r="R30" s="58" t="s">
        <v>101</v>
      </c>
      <c r="S30" s="71"/>
      <c r="T30" s="72"/>
      <c r="U30" s="72"/>
      <c r="V30" s="83">
        <f>SUM(V31:V35)</f>
        <v>6935663</v>
      </c>
      <c r="W30" s="310">
        <f>SUM(W31:W33)</f>
        <v>222756</v>
      </c>
      <c r="X30" s="310">
        <f>SUM(X31:X33)</f>
        <v>222756</v>
      </c>
      <c r="Y30" s="243">
        <f>SUM(Y31:Y33)</f>
        <v>0</v>
      </c>
      <c r="Z30" s="243">
        <f>SUM(Z31:Z33)</f>
        <v>0</v>
      </c>
      <c r="AA30" s="354">
        <f t="shared" si="0"/>
        <v>222756</v>
      </c>
    </row>
    <row r="31" spans="1:27" ht="15.75" customHeight="1" thickBot="1">
      <c r="A31" s="320"/>
      <c r="B31" s="320"/>
      <c r="C31" s="320"/>
      <c r="D31" s="320"/>
      <c r="E31" s="335"/>
      <c r="F31" s="335"/>
      <c r="G31" s="150"/>
      <c r="H31" s="20"/>
      <c r="I31" s="165"/>
      <c r="J31" s="3"/>
      <c r="K31" s="3"/>
      <c r="L31" s="3"/>
      <c r="M31" s="147"/>
      <c r="N31" s="206"/>
      <c r="Q31" s="86">
        <v>6711</v>
      </c>
      <c r="R31" s="87" t="s">
        <v>110</v>
      </c>
      <c r="S31" s="63">
        <v>20000</v>
      </c>
      <c r="T31" s="64">
        <v>0</v>
      </c>
      <c r="U31" s="64">
        <v>20000</v>
      </c>
      <c r="V31" s="67">
        <v>12000</v>
      </c>
      <c r="W31" s="319">
        <v>0</v>
      </c>
      <c r="X31" s="319">
        <v>0</v>
      </c>
      <c r="Y31" s="253">
        <v>0</v>
      </c>
      <c r="Z31" s="253">
        <v>0</v>
      </c>
      <c r="AA31" s="354">
        <f t="shared" si="0"/>
        <v>0</v>
      </c>
    </row>
    <row r="32" spans="1:27" ht="17.25" customHeight="1" thickBot="1">
      <c r="A32" s="320"/>
      <c r="B32" s="320"/>
      <c r="C32" s="320"/>
      <c r="D32" s="320"/>
      <c r="E32" s="335"/>
      <c r="F32" s="335"/>
      <c r="G32" s="150"/>
      <c r="H32" s="20"/>
      <c r="I32" s="165"/>
      <c r="J32" s="3"/>
      <c r="K32" s="3"/>
      <c r="L32" s="3"/>
      <c r="M32" s="147"/>
      <c r="N32" s="206"/>
      <c r="Q32" s="86">
        <v>6711</v>
      </c>
      <c r="R32" s="87" t="s">
        <v>15</v>
      </c>
      <c r="S32" s="63">
        <v>94400</v>
      </c>
      <c r="T32" s="64">
        <v>0</v>
      </c>
      <c r="U32" s="64">
        <v>4400</v>
      </c>
      <c r="V32" s="67">
        <v>79990</v>
      </c>
      <c r="W32" s="320">
        <v>135256</v>
      </c>
      <c r="X32" s="320">
        <v>135256</v>
      </c>
      <c r="Y32" s="244"/>
      <c r="Z32" s="244"/>
      <c r="AA32" s="354">
        <f t="shared" si="0"/>
        <v>135256</v>
      </c>
    </row>
    <row r="33" spans="1:27" ht="23.25" customHeight="1" thickBot="1">
      <c r="A33" s="321"/>
      <c r="B33" s="321"/>
      <c r="C33" s="321"/>
      <c r="D33" s="321"/>
      <c r="E33" s="339"/>
      <c r="F33" s="339"/>
      <c r="G33" s="150"/>
      <c r="H33" s="20"/>
      <c r="I33" s="165"/>
      <c r="J33" s="3"/>
      <c r="K33" s="3"/>
      <c r="L33" s="3"/>
      <c r="M33" s="147"/>
      <c r="N33" s="206"/>
      <c r="Q33" s="88">
        <v>6712</v>
      </c>
      <c r="R33" s="87" t="s">
        <v>113</v>
      </c>
      <c r="S33" s="89">
        <v>88000</v>
      </c>
      <c r="T33" s="90" t="e">
        <f>#REF!-S33</f>
        <v>#REF!</v>
      </c>
      <c r="U33" s="90">
        <v>0</v>
      </c>
      <c r="V33" s="91">
        <v>32000</v>
      </c>
      <c r="W33" s="321">
        <v>87500</v>
      </c>
      <c r="X33" s="321">
        <v>87500</v>
      </c>
      <c r="Y33" s="254"/>
      <c r="Z33" s="254"/>
      <c r="AA33" s="354">
        <f t="shared" si="0"/>
        <v>87500</v>
      </c>
    </row>
    <row r="34" spans="1:27" s="84" customFormat="1" ht="21" thickBot="1">
      <c r="A34" s="313"/>
      <c r="B34" s="313"/>
      <c r="C34" s="313"/>
      <c r="D34" s="313"/>
      <c r="E34" s="336"/>
      <c r="F34" s="336"/>
      <c r="G34" s="150"/>
      <c r="H34" s="20"/>
      <c r="I34" s="163"/>
      <c r="J34" s="164"/>
      <c r="K34" s="164"/>
      <c r="L34" s="164"/>
      <c r="M34" s="147"/>
      <c r="N34" s="206"/>
      <c r="P34" s="289"/>
      <c r="Q34" s="92">
        <v>673</v>
      </c>
      <c r="R34" s="93" t="s">
        <v>111</v>
      </c>
      <c r="S34" s="80"/>
      <c r="T34" s="81"/>
      <c r="U34" s="81"/>
      <c r="V34" s="94"/>
      <c r="W34" s="313">
        <f>W35</f>
        <v>6907815</v>
      </c>
      <c r="X34" s="313">
        <f>X35</f>
        <v>6907815</v>
      </c>
      <c r="Y34" s="247">
        <f>Y35</f>
        <v>0</v>
      </c>
      <c r="Z34" s="247">
        <f>Z35</f>
        <v>0</v>
      </c>
      <c r="AA34" s="354">
        <f t="shared" si="0"/>
        <v>6907815</v>
      </c>
    </row>
    <row r="35" spans="1:27" ht="20.25" customHeight="1" thickBot="1">
      <c r="A35" s="308"/>
      <c r="B35" s="320"/>
      <c r="C35" s="322"/>
      <c r="D35" s="320"/>
      <c r="E35" s="335"/>
      <c r="F35" s="335"/>
      <c r="G35" s="150"/>
      <c r="H35" s="20"/>
      <c r="I35" s="165"/>
      <c r="J35" s="3"/>
      <c r="K35" s="3"/>
      <c r="L35" s="3"/>
      <c r="M35" s="147"/>
      <c r="N35" s="206"/>
      <c r="Q35" s="66">
        <v>6731</v>
      </c>
      <c r="R35" s="50" t="s">
        <v>100</v>
      </c>
      <c r="S35" s="63">
        <v>7088464</v>
      </c>
      <c r="T35" s="64" t="e">
        <f>#REF!-S35</f>
        <v>#REF!</v>
      </c>
      <c r="U35" s="64">
        <v>0</v>
      </c>
      <c r="V35" s="67">
        <v>6811673</v>
      </c>
      <c r="W35" s="322">
        <v>6907815</v>
      </c>
      <c r="X35" s="322">
        <v>6907815</v>
      </c>
      <c r="Y35" s="240"/>
      <c r="Z35" s="240"/>
      <c r="AA35" s="354">
        <f t="shared" si="0"/>
        <v>6907815</v>
      </c>
    </row>
    <row r="36" spans="1:27" ht="20.25" customHeight="1" thickBot="1">
      <c r="A36" s="308"/>
      <c r="B36" s="308"/>
      <c r="C36" s="308"/>
      <c r="D36" s="308"/>
      <c r="E36" s="340"/>
      <c r="F36" s="340"/>
      <c r="G36" s="228"/>
      <c r="H36" s="217"/>
      <c r="I36" s="165"/>
      <c r="J36" s="3"/>
      <c r="K36" s="3"/>
      <c r="L36" s="3"/>
      <c r="M36" s="147"/>
      <c r="N36" s="206"/>
      <c r="Q36" s="95">
        <v>68</v>
      </c>
      <c r="R36" s="69" t="s">
        <v>115</v>
      </c>
      <c r="S36" s="63"/>
      <c r="T36" s="64"/>
      <c r="U36" s="64"/>
      <c r="V36" s="67"/>
      <c r="W36" s="308">
        <f aca="true" t="shared" si="1" ref="W36:Z37">W37</f>
        <v>0</v>
      </c>
      <c r="X36" s="308">
        <f t="shared" si="1"/>
        <v>0</v>
      </c>
      <c r="Y36" s="240"/>
      <c r="Z36" s="240"/>
      <c r="AA36" s="354">
        <f t="shared" si="0"/>
        <v>0</v>
      </c>
    </row>
    <row r="37" spans="1:27" s="84" customFormat="1" ht="14.25" thickBot="1">
      <c r="A37" s="313"/>
      <c r="B37" s="313"/>
      <c r="C37" s="313"/>
      <c r="D37" s="313"/>
      <c r="E37" s="336"/>
      <c r="F37" s="336"/>
      <c r="G37" s="150"/>
      <c r="H37" s="20"/>
      <c r="I37" s="163"/>
      <c r="J37" s="164"/>
      <c r="K37" s="164"/>
      <c r="L37" s="164"/>
      <c r="M37" s="147"/>
      <c r="N37" s="206"/>
      <c r="P37" s="289"/>
      <c r="Q37" s="70">
        <v>683</v>
      </c>
      <c r="R37" s="96" t="s">
        <v>79</v>
      </c>
      <c r="S37" s="80"/>
      <c r="T37" s="81"/>
      <c r="U37" s="81"/>
      <c r="V37" s="94"/>
      <c r="W37" s="313">
        <f t="shared" si="1"/>
        <v>0</v>
      </c>
      <c r="X37" s="313">
        <f t="shared" si="1"/>
        <v>0</v>
      </c>
      <c r="Y37" s="247">
        <f t="shared" si="1"/>
        <v>0</v>
      </c>
      <c r="Z37" s="247">
        <f t="shared" si="1"/>
        <v>0</v>
      </c>
      <c r="AA37" s="354">
        <f t="shared" si="0"/>
        <v>0</v>
      </c>
    </row>
    <row r="38" spans="1:27" ht="14.25" thickBot="1">
      <c r="A38" s="320"/>
      <c r="B38" s="320"/>
      <c r="C38" s="320"/>
      <c r="D38" s="320"/>
      <c r="E38" s="335"/>
      <c r="F38" s="335"/>
      <c r="G38" s="150"/>
      <c r="H38" s="20"/>
      <c r="I38" s="165"/>
      <c r="J38" s="3"/>
      <c r="K38" s="3"/>
      <c r="L38" s="3"/>
      <c r="M38" s="147"/>
      <c r="N38" s="206"/>
      <c r="Q38" s="97">
        <v>6831</v>
      </c>
      <c r="R38" s="50" t="s">
        <v>108</v>
      </c>
      <c r="S38" s="63"/>
      <c r="T38" s="64"/>
      <c r="U38" s="64"/>
      <c r="V38" s="67"/>
      <c r="W38" s="320">
        <v>0</v>
      </c>
      <c r="X38" s="320">
        <v>0</v>
      </c>
      <c r="Y38" s="244">
        <v>0</v>
      </c>
      <c r="Z38" s="244"/>
      <c r="AA38" s="354">
        <f t="shared" si="0"/>
        <v>0</v>
      </c>
    </row>
    <row r="39" spans="1:27" ht="21" thickBot="1">
      <c r="A39" s="320"/>
      <c r="B39" s="320"/>
      <c r="C39" s="320"/>
      <c r="D39" s="320"/>
      <c r="E39" s="335"/>
      <c r="F39" s="335"/>
      <c r="G39" s="150"/>
      <c r="H39" s="20"/>
      <c r="I39" s="20"/>
      <c r="J39" s="3"/>
      <c r="K39" s="3"/>
      <c r="L39" s="3"/>
      <c r="M39" s="147"/>
      <c r="N39" s="206"/>
      <c r="Q39" s="70">
        <v>7</v>
      </c>
      <c r="R39" s="69" t="s">
        <v>1</v>
      </c>
      <c r="S39" s="63"/>
      <c r="T39" s="64"/>
      <c r="U39" s="64"/>
      <c r="V39" s="67"/>
      <c r="W39" s="310">
        <f>W40</f>
        <v>47500</v>
      </c>
      <c r="X39" s="310">
        <f>X40</f>
        <v>47500</v>
      </c>
      <c r="Y39" s="243">
        <f>Y40</f>
        <v>0</v>
      </c>
      <c r="Z39" s="243">
        <f>Z40</f>
        <v>0</v>
      </c>
      <c r="AA39" s="354">
        <f t="shared" si="0"/>
        <v>47500</v>
      </c>
    </row>
    <row r="40" spans="1:27" ht="21" thickBot="1">
      <c r="A40" s="306"/>
      <c r="B40" s="306"/>
      <c r="C40" s="306"/>
      <c r="D40" s="306"/>
      <c r="E40" s="334"/>
      <c r="F40" s="334"/>
      <c r="G40" s="150"/>
      <c r="H40" s="20"/>
      <c r="I40" s="165"/>
      <c r="J40" s="3"/>
      <c r="K40" s="3"/>
      <c r="L40" s="3"/>
      <c r="M40" s="147"/>
      <c r="N40" s="206"/>
      <c r="Q40" s="70">
        <v>72</v>
      </c>
      <c r="R40" s="69" t="s">
        <v>117</v>
      </c>
      <c r="S40" s="71">
        <f>SUM(S41:S42)</f>
        <v>2500</v>
      </c>
      <c r="T40" s="72">
        <f>T41+T42</f>
        <v>0</v>
      </c>
      <c r="U40" s="72">
        <f>U41+U42</f>
        <v>0</v>
      </c>
      <c r="V40" s="73">
        <f>SUM(V41:V42)</f>
        <v>2500</v>
      </c>
      <c r="W40" s="306">
        <f>SUM(W41:W42)</f>
        <v>47500</v>
      </c>
      <c r="X40" s="306">
        <f>SUM(X41:X42)</f>
        <v>47500</v>
      </c>
      <c r="Y40" s="236">
        <f>SUM(Y41:Y42)</f>
        <v>0</v>
      </c>
      <c r="Z40" s="236">
        <f>SUM(Z41:Z42)</f>
        <v>0</v>
      </c>
      <c r="AA40" s="354">
        <f t="shared" si="0"/>
        <v>47500</v>
      </c>
    </row>
    <row r="41" spans="1:27" ht="21" thickBot="1">
      <c r="A41" s="320"/>
      <c r="B41" s="320"/>
      <c r="C41" s="320"/>
      <c r="D41" s="320"/>
      <c r="E41" s="335"/>
      <c r="F41" s="337"/>
      <c r="G41" s="150"/>
      <c r="H41" s="20"/>
      <c r="I41" s="165"/>
      <c r="J41" s="3"/>
      <c r="K41" s="3"/>
      <c r="L41" s="3"/>
      <c r="M41" s="147"/>
      <c r="N41" s="206"/>
      <c r="Q41" s="98">
        <v>7211</v>
      </c>
      <c r="R41" s="50" t="s">
        <v>16</v>
      </c>
      <c r="S41" s="63">
        <v>2500</v>
      </c>
      <c r="T41" s="64">
        <v>0</v>
      </c>
      <c r="U41" s="64">
        <v>0</v>
      </c>
      <c r="V41" s="67">
        <v>2500</v>
      </c>
      <c r="W41" s="315">
        <v>2500</v>
      </c>
      <c r="X41" s="315">
        <v>2500</v>
      </c>
      <c r="Y41" s="249">
        <v>0</v>
      </c>
      <c r="Z41" s="249"/>
      <c r="AA41" s="354">
        <f t="shared" si="0"/>
        <v>2500</v>
      </c>
    </row>
    <row r="42" spans="1:27" ht="24.75" customHeight="1" thickBot="1">
      <c r="A42" s="320"/>
      <c r="B42" s="320"/>
      <c r="C42" s="320"/>
      <c r="D42" s="320"/>
      <c r="E42" s="335"/>
      <c r="F42" s="337"/>
      <c r="G42" s="150"/>
      <c r="H42" s="20"/>
      <c r="I42" s="165"/>
      <c r="J42" s="3"/>
      <c r="K42" s="3"/>
      <c r="L42" s="3"/>
      <c r="M42" s="147"/>
      <c r="N42" s="206"/>
      <c r="Q42" s="68">
        <v>7231</v>
      </c>
      <c r="R42" s="50" t="s">
        <v>17</v>
      </c>
      <c r="S42" s="63">
        <v>0</v>
      </c>
      <c r="T42" s="64">
        <v>0</v>
      </c>
      <c r="U42" s="64">
        <v>0</v>
      </c>
      <c r="V42" s="67"/>
      <c r="W42" s="315">
        <v>45000</v>
      </c>
      <c r="X42" s="315">
        <v>45000</v>
      </c>
      <c r="Y42" s="249">
        <v>0</v>
      </c>
      <c r="Z42" s="249">
        <v>0</v>
      </c>
      <c r="AA42" s="354">
        <f t="shared" si="0"/>
        <v>45000</v>
      </c>
    </row>
    <row r="43" spans="1:27" ht="14.25" thickBot="1">
      <c r="A43" s="306"/>
      <c r="B43" s="306"/>
      <c r="C43" s="306"/>
      <c r="D43" s="306"/>
      <c r="E43" s="334"/>
      <c r="F43" s="334"/>
      <c r="G43" s="150"/>
      <c r="H43" s="152"/>
      <c r="I43" s="152"/>
      <c r="J43" s="3"/>
      <c r="K43" s="3"/>
      <c r="L43" s="3"/>
      <c r="M43" s="147"/>
      <c r="N43" s="206"/>
      <c r="Q43" s="82" t="s">
        <v>66</v>
      </c>
      <c r="R43" s="58" t="s">
        <v>65</v>
      </c>
      <c r="S43" s="80">
        <f>S14+S19+S24+S40</f>
        <v>12605986</v>
      </c>
      <c r="T43" s="81" t="e">
        <f>T14+T19+T24+T40</f>
        <v>#REF!</v>
      </c>
      <c r="U43" s="81">
        <f>U14+U19+U24+U40</f>
        <v>24400</v>
      </c>
      <c r="V43" s="73">
        <f>V14+V19+V24+V30+V40</f>
        <v>14725610</v>
      </c>
      <c r="W43" s="306">
        <f>W39+W5</f>
        <v>13834399</v>
      </c>
      <c r="X43" s="306">
        <f>X39+X5</f>
        <v>13072599</v>
      </c>
      <c r="Y43" s="236">
        <f>Y39+Y5</f>
        <v>320000</v>
      </c>
      <c r="Z43" s="236">
        <f>Z39+Z5</f>
        <v>441800</v>
      </c>
      <c r="AA43" s="354">
        <f t="shared" si="0"/>
        <v>13834399</v>
      </c>
    </row>
    <row r="44" spans="1:27" ht="21.75" customHeight="1" thickBot="1">
      <c r="A44" s="328"/>
      <c r="B44" s="330"/>
      <c r="C44" s="326"/>
      <c r="D44" s="327"/>
      <c r="E44" s="341"/>
      <c r="F44" s="342"/>
      <c r="G44" s="148"/>
      <c r="H44" s="217"/>
      <c r="I44" s="165"/>
      <c r="J44" s="3"/>
      <c r="K44" s="3"/>
      <c r="L44" s="3"/>
      <c r="M44" s="147"/>
      <c r="N44" s="206"/>
      <c r="O44" s="34"/>
      <c r="Q44" s="57">
        <v>9221</v>
      </c>
      <c r="R44" s="50" t="s">
        <v>50</v>
      </c>
      <c r="S44" s="63">
        <v>5785000</v>
      </c>
      <c r="T44" s="64">
        <v>720295</v>
      </c>
      <c r="U44" s="64">
        <v>0</v>
      </c>
      <c r="V44" s="65">
        <v>8897687</v>
      </c>
      <c r="W44" s="323">
        <v>6078972</v>
      </c>
      <c r="X44" s="323">
        <v>6078972</v>
      </c>
      <c r="Y44" s="255">
        <v>0</v>
      </c>
      <c r="Z44" s="255"/>
      <c r="AA44" s="354">
        <f t="shared" si="0"/>
        <v>6078972</v>
      </c>
    </row>
    <row r="45" spans="1:27" ht="14.25" thickBot="1">
      <c r="A45" s="310"/>
      <c r="B45" s="310"/>
      <c r="C45" s="310"/>
      <c r="D45" s="310"/>
      <c r="E45" s="204"/>
      <c r="F45" s="204"/>
      <c r="G45" s="150"/>
      <c r="H45" s="155"/>
      <c r="I45" s="155"/>
      <c r="J45" s="3"/>
      <c r="K45" s="3"/>
      <c r="L45" s="3"/>
      <c r="M45" s="147"/>
      <c r="N45" s="204"/>
      <c r="Q45" s="99"/>
      <c r="R45" s="100" t="s">
        <v>54</v>
      </c>
      <c r="S45" s="101">
        <f aca="true" t="shared" si="2" ref="S45:Z45">S43+S44</f>
        <v>18390986</v>
      </c>
      <c r="T45" s="102" t="e">
        <f t="shared" si="2"/>
        <v>#REF!</v>
      </c>
      <c r="U45" s="102">
        <f t="shared" si="2"/>
        <v>24400</v>
      </c>
      <c r="V45" s="103">
        <f t="shared" si="2"/>
        <v>23623297</v>
      </c>
      <c r="W45" s="310">
        <f t="shared" si="2"/>
        <v>19913371</v>
      </c>
      <c r="X45" s="310">
        <f t="shared" si="2"/>
        <v>19151571</v>
      </c>
      <c r="Y45" s="243">
        <f t="shared" si="2"/>
        <v>320000</v>
      </c>
      <c r="Z45" s="243">
        <f t="shared" si="2"/>
        <v>441800</v>
      </c>
      <c r="AA45" s="354">
        <f t="shared" si="0"/>
        <v>19913371</v>
      </c>
    </row>
    <row r="46" spans="4:27" ht="14.25" customHeight="1">
      <c r="D46" s="231"/>
      <c r="E46" s="1"/>
      <c r="F46" s="21"/>
      <c r="H46" s="8"/>
      <c r="I46" s="8"/>
      <c r="Q46" s="104"/>
      <c r="R46" s="105"/>
      <c r="S46" s="106"/>
      <c r="T46" s="107"/>
      <c r="U46" s="107"/>
      <c r="V46" s="3"/>
      <c r="W46" s="229"/>
      <c r="X46" s="229"/>
      <c r="Y46" s="229"/>
      <c r="Z46" s="229"/>
      <c r="AA46" s="354">
        <f t="shared" si="0"/>
        <v>0</v>
      </c>
    </row>
    <row r="47" spans="1:27" ht="13.5">
      <c r="A47" s="261"/>
      <c r="B47" s="261"/>
      <c r="C47" s="262"/>
      <c r="D47" s="231"/>
      <c r="E47" s="1"/>
      <c r="F47" s="10"/>
      <c r="H47" s="8"/>
      <c r="I47" s="8"/>
      <c r="Q47" s="23"/>
      <c r="R47" s="36"/>
      <c r="S47" s="106"/>
      <c r="T47" s="107"/>
      <c r="U47" s="107"/>
      <c r="V47" s="22"/>
      <c r="W47" s="260"/>
      <c r="X47" s="260"/>
      <c r="Y47" s="260"/>
      <c r="Z47" s="260"/>
      <c r="AA47" s="354">
        <f t="shared" si="0"/>
        <v>0</v>
      </c>
    </row>
    <row r="48" spans="1:27" ht="14.25" thickBot="1">
      <c r="A48" s="262"/>
      <c r="B48" s="262"/>
      <c r="C48" s="262"/>
      <c r="D48" s="262"/>
      <c r="E48" s="262"/>
      <c r="F48" s="262"/>
      <c r="H48" s="8"/>
      <c r="I48" s="8"/>
      <c r="Q48" s="23"/>
      <c r="R48" s="108"/>
      <c r="S48" s="106"/>
      <c r="T48" s="107"/>
      <c r="U48" s="107"/>
      <c r="V48" s="22"/>
      <c r="W48" s="260"/>
      <c r="X48" s="260"/>
      <c r="Y48" s="260"/>
      <c r="Z48" s="260"/>
      <c r="AA48" s="354">
        <f t="shared" si="0"/>
        <v>0</v>
      </c>
    </row>
    <row r="49" spans="1:27" ht="92.25" customHeight="1" thickBot="1">
      <c r="A49" s="233"/>
      <c r="B49" s="233"/>
      <c r="C49" s="234"/>
      <c r="D49" s="234"/>
      <c r="E49" s="14"/>
      <c r="F49" s="169"/>
      <c r="G49" s="295"/>
      <c r="H49" s="42"/>
      <c r="I49" s="42"/>
      <c r="N49" s="211"/>
      <c r="Q49" s="38" t="s">
        <v>9</v>
      </c>
      <c r="R49" s="39" t="s">
        <v>18</v>
      </c>
      <c r="S49" s="11" t="s">
        <v>57</v>
      </c>
      <c r="T49" s="11" t="s">
        <v>59</v>
      </c>
      <c r="U49" s="40" t="s">
        <v>58</v>
      </c>
      <c r="V49" s="11" t="s">
        <v>67</v>
      </c>
      <c r="W49" s="232" t="s">
        <v>147</v>
      </c>
      <c r="X49" s="232" t="s">
        <v>148</v>
      </c>
      <c r="Y49" s="232" t="s">
        <v>149</v>
      </c>
      <c r="Z49" s="232" t="s">
        <v>150</v>
      </c>
      <c r="AA49" s="354">
        <f t="shared" si="0"/>
        <v>0</v>
      </c>
    </row>
    <row r="50" spans="1:27" ht="14.25" thickBot="1">
      <c r="A50" s="263"/>
      <c r="B50" s="263"/>
      <c r="C50" s="263"/>
      <c r="D50" s="263"/>
      <c r="E50" s="25"/>
      <c r="F50" s="25"/>
      <c r="G50" s="109"/>
      <c r="H50" s="17"/>
      <c r="I50" s="17"/>
      <c r="M50" s="34"/>
      <c r="N50" s="206"/>
      <c r="Q50" s="38">
        <v>3</v>
      </c>
      <c r="R50" s="58" t="s">
        <v>73</v>
      </c>
      <c r="S50" s="11"/>
      <c r="T50" s="11"/>
      <c r="U50" s="40"/>
      <c r="V50" s="17">
        <f>V51+V61+V92</f>
        <v>14507259</v>
      </c>
      <c r="W50" s="263">
        <f>W51+W61+W92+W96</f>
        <v>18264779</v>
      </c>
      <c r="X50" s="263">
        <f>X51+X61+X92+X96</f>
        <v>17521479</v>
      </c>
      <c r="Y50" s="263">
        <f>Y51+Y61+Y92+Y96</f>
        <v>301500</v>
      </c>
      <c r="Z50" s="263">
        <f>Z51+Z61+Z92+Z96</f>
        <v>441800</v>
      </c>
      <c r="AA50" s="354">
        <f t="shared" si="0"/>
        <v>18264779</v>
      </c>
    </row>
    <row r="51" spans="1:27" ht="22.5" customHeight="1" thickBot="1">
      <c r="A51" s="264"/>
      <c r="B51" s="264"/>
      <c r="C51" s="264"/>
      <c r="D51" s="264"/>
      <c r="E51" s="6"/>
      <c r="F51" s="6"/>
      <c r="G51" s="109"/>
      <c r="H51" s="218"/>
      <c r="I51" s="219"/>
      <c r="M51" s="34"/>
      <c r="N51" s="206"/>
      <c r="Q51" s="110">
        <v>31</v>
      </c>
      <c r="R51" s="58" t="s">
        <v>2</v>
      </c>
      <c r="S51" s="16">
        <f>SUM(S53:S58)</f>
        <v>7876932</v>
      </c>
      <c r="T51" s="40">
        <f>SUM(T53:T58)</f>
        <v>136313</v>
      </c>
      <c r="U51" s="40" t="e">
        <f>SUM(U53:U58)</f>
        <v>#REF!</v>
      </c>
      <c r="V51" s="6">
        <f>V52+V56+V59</f>
        <v>8680083</v>
      </c>
      <c r="W51" s="264">
        <f>W52+W56+W59</f>
        <v>9895386</v>
      </c>
      <c r="X51" s="264">
        <f>X52+X56+X59</f>
        <v>9764429</v>
      </c>
      <c r="Y51" s="264">
        <f>Y52+Y56+Y59</f>
        <v>130957</v>
      </c>
      <c r="Z51" s="264">
        <f>Z52+Z56+Z59</f>
        <v>0</v>
      </c>
      <c r="AA51" s="354">
        <f t="shared" si="0"/>
        <v>9895386</v>
      </c>
    </row>
    <row r="52" spans="1:27" ht="14.25" thickBot="1">
      <c r="A52" s="264"/>
      <c r="B52" s="264"/>
      <c r="C52" s="264"/>
      <c r="D52" s="264"/>
      <c r="E52" s="6"/>
      <c r="F52" s="6"/>
      <c r="G52" s="109"/>
      <c r="H52" s="218"/>
      <c r="I52" s="219"/>
      <c r="M52" s="34"/>
      <c r="N52" s="206"/>
      <c r="Q52" s="110">
        <v>311</v>
      </c>
      <c r="R52" s="58" t="s">
        <v>71</v>
      </c>
      <c r="S52" s="16"/>
      <c r="T52" s="40"/>
      <c r="U52" s="40"/>
      <c r="V52" s="6">
        <f>V53+V54</f>
        <v>7283376</v>
      </c>
      <c r="W52" s="264">
        <f>SUM(W53:W55)</f>
        <v>8149071</v>
      </c>
      <c r="X52" s="264">
        <f>SUM(X53:X55)</f>
        <v>8037333</v>
      </c>
      <c r="Y52" s="264">
        <f>SUM(Y53:Y55)</f>
        <v>111738</v>
      </c>
      <c r="Z52" s="264">
        <f>SUM(Z53:Z55)</f>
        <v>0</v>
      </c>
      <c r="AA52" s="354">
        <f t="shared" si="0"/>
        <v>8149071</v>
      </c>
    </row>
    <row r="53" spans="1:27" ht="14.25" thickBot="1">
      <c r="A53" s="266"/>
      <c r="B53" s="265"/>
      <c r="C53" s="267"/>
      <c r="D53" s="265"/>
      <c r="E53" s="7"/>
      <c r="F53" s="26"/>
      <c r="G53" s="109"/>
      <c r="H53" s="218"/>
      <c r="I53" s="219"/>
      <c r="M53" s="34"/>
      <c r="N53" s="206"/>
      <c r="Q53" s="111">
        <v>3111</v>
      </c>
      <c r="R53" s="112" t="s">
        <v>19</v>
      </c>
      <c r="S53" s="113">
        <v>6628114</v>
      </c>
      <c r="T53" s="114">
        <v>116209</v>
      </c>
      <c r="U53" s="114">
        <v>0</v>
      </c>
      <c r="V53" s="33">
        <v>7220745</v>
      </c>
      <c r="W53" s="265">
        <v>8028998</v>
      </c>
      <c r="X53" s="265">
        <v>7917260</v>
      </c>
      <c r="Y53" s="348">
        <v>111738</v>
      </c>
      <c r="Z53" s="265"/>
      <c r="AA53" s="354">
        <f t="shared" si="0"/>
        <v>8028998</v>
      </c>
    </row>
    <row r="54" spans="1:27" ht="14.25" thickBot="1">
      <c r="A54" s="266"/>
      <c r="B54" s="265"/>
      <c r="C54" s="266"/>
      <c r="D54" s="266"/>
      <c r="E54" s="7"/>
      <c r="F54" s="7"/>
      <c r="G54" s="109"/>
      <c r="H54" s="218"/>
      <c r="I54" s="219"/>
      <c r="M54" s="34"/>
      <c r="N54" s="206"/>
      <c r="Q54" s="111">
        <v>3113</v>
      </c>
      <c r="R54" s="112" t="s">
        <v>20</v>
      </c>
      <c r="S54" s="113">
        <v>87089</v>
      </c>
      <c r="T54" s="114">
        <v>0</v>
      </c>
      <c r="U54" s="114" t="e">
        <f>S54-#REF!</f>
        <v>#REF!</v>
      </c>
      <c r="V54" s="33">
        <v>62631</v>
      </c>
      <c r="W54" s="265">
        <v>120073</v>
      </c>
      <c r="X54" s="265">
        <v>120073</v>
      </c>
      <c r="Y54" s="265">
        <v>0</v>
      </c>
      <c r="Z54" s="265"/>
      <c r="AA54" s="354">
        <f t="shared" si="0"/>
        <v>120073</v>
      </c>
    </row>
    <row r="55" spans="1:27" ht="14.25" hidden="1" thickBot="1">
      <c r="A55" s="266"/>
      <c r="B55" s="266"/>
      <c r="C55" s="266"/>
      <c r="D55" s="266"/>
      <c r="E55" s="7"/>
      <c r="F55" s="7"/>
      <c r="G55" s="109"/>
      <c r="H55" s="218"/>
      <c r="I55" s="219"/>
      <c r="M55" s="34"/>
      <c r="N55" s="206"/>
      <c r="Q55" s="115">
        <v>3114</v>
      </c>
      <c r="R55" s="116" t="s">
        <v>92</v>
      </c>
      <c r="S55" s="113"/>
      <c r="T55" s="114"/>
      <c r="U55" s="114"/>
      <c r="V55" s="33"/>
      <c r="W55" s="268">
        <v>0</v>
      </c>
      <c r="X55" s="268">
        <v>0</v>
      </c>
      <c r="Y55" s="268">
        <v>0</v>
      </c>
      <c r="Z55" s="268">
        <v>0</v>
      </c>
      <c r="AA55" s="354">
        <f t="shared" si="0"/>
        <v>0</v>
      </c>
    </row>
    <row r="56" spans="1:27" ht="14.25" thickBot="1">
      <c r="A56" s="269"/>
      <c r="B56" s="269"/>
      <c r="C56" s="269"/>
      <c r="D56" s="269"/>
      <c r="E56" s="27"/>
      <c r="F56" s="27"/>
      <c r="G56" s="109"/>
      <c r="H56" s="218"/>
      <c r="I56" s="219"/>
      <c r="M56" s="34"/>
      <c r="N56" s="206"/>
      <c r="Q56" s="110">
        <v>313</v>
      </c>
      <c r="R56" s="117" t="s">
        <v>72</v>
      </c>
      <c r="S56" s="16"/>
      <c r="T56" s="40"/>
      <c r="U56" s="40"/>
      <c r="V56" s="27">
        <f>V57+V58</f>
        <v>1114357</v>
      </c>
      <c r="W56" s="269">
        <f>W57+W58</f>
        <v>1376840</v>
      </c>
      <c r="X56" s="350">
        <f>X57+X58</f>
        <v>1357621</v>
      </c>
      <c r="Y56" s="269">
        <f>Y57+Y58</f>
        <v>19219</v>
      </c>
      <c r="Z56" s="269">
        <f>Z57+Z58</f>
        <v>0</v>
      </c>
      <c r="AA56" s="354">
        <f t="shared" si="0"/>
        <v>1376840</v>
      </c>
    </row>
    <row r="57" spans="1:27" ht="14.25" thickBot="1">
      <c r="A57" s="266"/>
      <c r="B57" s="270"/>
      <c r="C57" s="270"/>
      <c r="D57" s="270"/>
      <c r="E57" s="7"/>
      <c r="F57" s="29"/>
      <c r="G57" s="109"/>
      <c r="H57" s="218"/>
      <c r="I57" s="219"/>
      <c r="M57" s="34"/>
      <c r="N57" s="206"/>
      <c r="Q57" s="111">
        <v>3132</v>
      </c>
      <c r="R57" s="112" t="s">
        <v>21</v>
      </c>
      <c r="S57" s="113">
        <v>1040856</v>
      </c>
      <c r="T57" s="114">
        <v>18012</v>
      </c>
      <c r="U57" s="114">
        <v>0</v>
      </c>
      <c r="V57" s="33">
        <v>983256</v>
      </c>
      <c r="W57" s="268">
        <v>1240757</v>
      </c>
      <c r="X57" s="349">
        <v>1223438</v>
      </c>
      <c r="Y57" s="344">
        <v>17319</v>
      </c>
      <c r="Z57" s="268"/>
      <c r="AA57" s="354">
        <f t="shared" si="0"/>
        <v>1240757</v>
      </c>
    </row>
    <row r="58" spans="1:27" ht="14.25" thickBot="1">
      <c r="A58" s="266"/>
      <c r="B58" s="270"/>
      <c r="C58" s="270"/>
      <c r="D58" s="270"/>
      <c r="E58" s="7"/>
      <c r="F58" s="29"/>
      <c r="G58" s="109"/>
      <c r="H58" s="218"/>
      <c r="I58" s="219"/>
      <c r="M58" s="34"/>
      <c r="N58" s="206"/>
      <c r="Q58" s="111">
        <v>3133</v>
      </c>
      <c r="R58" s="112" t="s">
        <v>22</v>
      </c>
      <c r="S58" s="113">
        <v>120873</v>
      </c>
      <c r="T58" s="114">
        <v>2092</v>
      </c>
      <c r="U58" s="114">
        <v>0</v>
      </c>
      <c r="V58" s="33">
        <v>131101</v>
      </c>
      <c r="W58" s="268">
        <v>136083</v>
      </c>
      <c r="X58" s="349">
        <v>134183</v>
      </c>
      <c r="Y58" s="344">
        <v>1900</v>
      </c>
      <c r="Z58" s="268"/>
      <c r="AA58" s="354">
        <f t="shared" si="0"/>
        <v>136083</v>
      </c>
    </row>
    <row r="59" spans="1:27" ht="24" thickBot="1">
      <c r="A59" s="263"/>
      <c r="B59" s="263"/>
      <c r="C59" s="263"/>
      <c r="D59" s="263"/>
      <c r="E59" s="25"/>
      <c r="F59" s="25"/>
      <c r="G59" s="291"/>
      <c r="H59" s="218"/>
      <c r="I59" s="219"/>
      <c r="M59" s="34"/>
      <c r="N59" s="206"/>
      <c r="Q59" s="110">
        <v>312</v>
      </c>
      <c r="R59" s="118" t="s">
        <v>3</v>
      </c>
      <c r="S59" s="16">
        <f>SUM(S60)</f>
        <v>319193</v>
      </c>
      <c r="T59" s="40">
        <f>SUM(T60:T61)</f>
        <v>38800</v>
      </c>
      <c r="U59" s="40">
        <f>SUM(U60:U61)</f>
        <v>0</v>
      </c>
      <c r="V59" s="17">
        <f>SUM(V60)</f>
        <v>282350</v>
      </c>
      <c r="W59" s="263">
        <f>SUM(W60)</f>
        <v>369475</v>
      </c>
      <c r="X59" s="263">
        <f>SUM(X60)</f>
        <v>369475</v>
      </c>
      <c r="Y59" s="263">
        <f>SUM(Y60)</f>
        <v>0</v>
      </c>
      <c r="Z59" s="263">
        <f>SUM(Z60)</f>
        <v>0</v>
      </c>
      <c r="AA59" s="354">
        <f t="shared" si="0"/>
        <v>369475</v>
      </c>
    </row>
    <row r="60" spans="1:27" ht="23.25" customHeight="1" thickBot="1">
      <c r="A60" s="271"/>
      <c r="B60" s="271"/>
      <c r="C60" s="272"/>
      <c r="D60" s="271"/>
      <c r="E60" s="26"/>
      <c r="F60" s="30"/>
      <c r="G60" s="109"/>
      <c r="H60" s="218"/>
      <c r="I60" s="219"/>
      <c r="M60" s="34"/>
      <c r="N60" s="206"/>
      <c r="Q60" s="119">
        <v>3121</v>
      </c>
      <c r="R60" s="50" t="s">
        <v>135</v>
      </c>
      <c r="S60" s="113">
        <v>319193</v>
      </c>
      <c r="T60" s="114">
        <v>38800</v>
      </c>
      <c r="U60" s="114">
        <v>0</v>
      </c>
      <c r="V60" s="33">
        <v>282350</v>
      </c>
      <c r="W60" s="268">
        <v>369475</v>
      </c>
      <c r="X60" s="268">
        <v>369475</v>
      </c>
      <c r="Y60" s="268">
        <v>0</v>
      </c>
      <c r="Z60" s="268"/>
      <c r="AA60" s="354">
        <f t="shared" si="0"/>
        <v>369475</v>
      </c>
    </row>
    <row r="61" spans="1:27" s="120" customFormat="1" ht="14.25" thickBot="1">
      <c r="A61" s="264"/>
      <c r="B61" s="264"/>
      <c r="C61" s="264"/>
      <c r="D61" s="264"/>
      <c r="E61" s="6"/>
      <c r="F61" s="6"/>
      <c r="G61" s="109"/>
      <c r="H61" s="220"/>
      <c r="I61" s="220"/>
      <c r="M61" s="34"/>
      <c r="N61" s="206"/>
      <c r="P61" s="290"/>
      <c r="Q61" s="110">
        <v>32</v>
      </c>
      <c r="R61" s="58" t="s">
        <v>4</v>
      </c>
      <c r="S61" s="11"/>
      <c r="T61" s="40"/>
      <c r="U61" s="40"/>
      <c r="V61" s="6">
        <f>V62+V66+V73+V85</f>
        <v>5820326</v>
      </c>
      <c r="W61" s="264">
        <f>W62+W66+W73+W85+W83</f>
        <v>7435570</v>
      </c>
      <c r="X61" s="264">
        <f>X62+X66+X73+X85+X83</f>
        <v>6842764</v>
      </c>
      <c r="Y61" s="264">
        <f>Y62+Y66+Y73+Y85+Y83</f>
        <v>151006</v>
      </c>
      <c r="Z61" s="264">
        <f>Z62+Z66+Z73+Z85+Z83</f>
        <v>441800</v>
      </c>
      <c r="AA61" s="354">
        <f t="shared" si="0"/>
        <v>7435570</v>
      </c>
    </row>
    <row r="62" spans="1:27" ht="24" thickBot="1">
      <c r="A62" s="263"/>
      <c r="B62" s="263"/>
      <c r="C62" s="263"/>
      <c r="D62" s="263"/>
      <c r="E62" s="25"/>
      <c r="F62" s="25"/>
      <c r="G62" s="291"/>
      <c r="H62" s="218"/>
      <c r="I62" s="219"/>
      <c r="M62" s="34"/>
      <c r="N62" s="206"/>
      <c r="Q62" s="110">
        <v>321</v>
      </c>
      <c r="R62" s="58" t="s">
        <v>5</v>
      </c>
      <c r="S62" s="16">
        <f aca="true" t="shared" si="3" ref="S62:Z62">SUM(S63:S65)</f>
        <v>317192</v>
      </c>
      <c r="T62" s="40">
        <f t="shared" si="3"/>
        <v>30000</v>
      </c>
      <c r="U62" s="40">
        <f t="shared" si="3"/>
        <v>0</v>
      </c>
      <c r="V62" s="17">
        <f t="shared" si="3"/>
        <v>386612</v>
      </c>
      <c r="W62" s="263">
        <f t="shared" si="3"/>
        <v>291247</v>
      </c>
      <c r="X62" s="263">
        <f t="shared" si="3"/>
        <v>244637</v>
      </c>
      <c r="Y62" s="263">
        <f t="shared" si="3"/>
        <v>15760</v>
      </c>
      <c r="Z62" s="263">
        <f t="shared" si="3"/>
        <v>30850</v>
      </c>
      <c r="AA62" s="354">
        <f t="shared" si="0"/>
        <v>291247</v>
      </c>
    </row>
    <row r="63" spans="1:27" ht="15" thickBot="1">
      <c r="A63" s="266"/>
      <c r="B63" s="265"/>
      <c r="C63" s="274"/>
      <c r="D63" s="266"/>
      <c r="E63" s="7"/>
      <c r="F63" s="7"/>
      <c r="G63" s="109"/>
      <c r="H63" s="218"/>
      <c r="I63" s="219"/>
      <c r="M63" s="34"/>
      <c r="N63" s="206"/>
      <c r="Q63" s="111">
        <v>3211</v>
      </c>
      <c r="R63" s="112" t="s">
        <v>23</v>
      </c>
      <c r="S63" s="113">
        <v>50000</v>
      </c>
      <c r="T63" s="114">
        <v>0</v>
      </c>
      <c r="U63" s="114">
        <v>0</v>
      </c>
      <c r="V63" s="33">
        <v>50000</v>
      </c>
      <c r="W63" s="273">
        <v>56000</v>
      </c>
      <c r="X63" s="273">
        <v>37390</v>
      </c>
      <c r="Y63" s="284">
        <v>2760</v>
      </c>
      <c r="Z63" s="343">
        <v>15850</v>
      </c>
      <c r="AA63" s="354">
        <f t="shared" si="0"/>
        <v>56000</v>
      </c>
    </row>
    <row r="64" spans="1:27" ht="21" customHeight="1" thickBot="1">
      <c r="A64" s="271"/>
      <c r="B64" s="271"/>
      <c r="C64" s="272"/>
      <c r="D64" s="271"/>
      <c r="E64" s="30"/>
      <c r="F64" s="30"/>
      <c r="G64" s="109"/>
      <c r="H64" s="218"/>
      <c r="I64" s="219"/>
      <c r="M64" s="34"/>
      <c r="N64" s="206"/>
      <c r="Q64" s="111">
        <v>3212</v>
      </c>
      <c r="R64" s="112" t="s">
        <v>24</v>
      </c>
      <c r="S64" s="113">
        <v>207192</v>
      </c>
      <c r="T64" s="114">
        <v>0</v>
      </c>
      <c r="U64" s="114">
        <v>0</v>
      </c>
      <c r="V64" s="33">
        <v>161172</v>
      </c>
      <c r="W64" s="268">
        <v>180247</v>
      </c>
      <c r="X64" s="268">
        <v>180247</v>
      </c>
      <c r="Y64" s="286">
        <v>0</v>
      </c>
      <c r="Z64" s="284"/>
      <c r="AA64" s="354">
        <f t="shared" si="0"/>
        <v>180247</v>
      </c>
    </row>
    <row r="65" spans="1:27" ht="15" thickBot="1">
      <c r="A65" s="266"/>
      <c r="B65" s="265"/>
      <c r="C65" s="275"/>
      <c r="D65" s="266"/>
      <c r="E65" s="7"/>
      <c r="F65" s="7"/>
      <c r="G65" s="109"/>
      <c r="H65" s="218"/>
      <c r="I65" s="219"/>
      <c r="M65" s="34"/>
      <c r="N65" s="206"/>
      <c r="Q65" s="111">
        <v>3213</v>
      </c>
      <c r="R65" s="112" t="s">
        <v>25</v>
      </c>
      <c r="S65" s="113">
        <v>60000</v>
      </c>
      <c r="T65" s="114">
        <v>30000</v>
      </c>
      <c r="U65" s="114">
        <v>0</v>
      </c>
      <c r="V65" s="33">
        <v>175440</v>
      </c>
      <c r="W65" s="273">
        <v>55000</v>
      </c>
      <c r="X65" s="273">
        <v>27000</v>
      </c>
      <c r="Y65" s="286">
        <v>13000</v>
      </c>
      <c r="Z65" s="343">
        <v>15000</v>
      </c>
      <c r="AA65" s="354">
        <f t="shared" si="0"/>
        <v>55000</v>
      </c>
    </row>
    <row r="66" spans="1:27" ht="24" thickBot="1">
      <c r="A66" s="263"/>
      <c r="B66" s="263"/>
      <c r="C66" s="263"/>
      <c r="D66" s="263"/>
      <c r="E66" s="25"/>
      <c r="F66" s="25"/>
      <c r="G66" s="291"/>
      <c r="H66" s="218"/>
      <c r="I66" s="219"/>
      <c r="M66" s="34"/>
      <c r="N66" s="206"/>
      <c r="Q66" s="110">
        <v>322</v>
      </c>
      <c r="R66" s="58" t="s">
        <v>6</v>
      </c>
      <c r="S66" s="16">
        <f>SUM(S67:S71)</f>
        <v>2622936</v>
      </c>
      <c r="T66" s="40" t="e">
        <f>SUM(T67:T71)</f>
        <v>#REF!</v>
      </c>
      <c r="U66" s="40" t="e">
        <f>SUM(U67:U71)</f>
        <v>#REF!</v>
      </c>
      <c r="V66" s="17">
        <f>SUM(V67:V72)</f>
        <v>3811485</v>
      </c>
      <c r="W66" s="263">
        <f>SUM(W67:W72)</f>
        <v>4328805</v>
      </c>
      <c r="X66" s="263">
        <f>SUM(X67:X72)</f>
        <v>4233011</v>
      </c>
      <c r="Y66" s="263">
        <f>SUM(Y67:Y72)</f>
        <v>59144</v>
      </c>
      <c r="Z66" s="263">
        <f>SUM(Z67:Z72)</f>
        <v>36650</v>
      </c>
      <c r="AA66" s="354">
        <f t="shared" si="0"/>
        <v>4328805</v>
      </c>
    </row>
    <row r="67" spans="1:27" ht="20.25" customHeight="1" thickBot="1">
      <c r="A67" s="271"/>
      <c r="B67" s="271"/>
      <c r="C67" s="272"/>
      <c r="D67" s="271"/>
      <c r="E67" s="30"/>
      <c r="F67" s="30"/>
      <c r="G67" s="109"/>
      <c r="H67" s="218"/>
      <c r="I67" s="219"/>
      <c r="M67" s="34"/>
      <c r="N67" s="208"/>
      <c r="Q67" s="111">
        <v>3221</v>
      </c>
      <c r="R67" s="112" t="s">
        <v>95</v>
      </c>
      <c r="S67" s="113">
        <v>301625</v>
      </c>
      <c r="T67" s="114" t="e">
        <f>#REF!-S67</f>
        <v>#REF!</v>
      </c>
      <c r="U67" s="114">
        <v>0</v>
      </c>
      <c r="V67" s="33">
        <v>485017</v>
      </c>
      <c r="W67" s="268">
        <v>523014</v>
      </c>
      <c r="X67" s="268">
        <v>481526</v>
      </c>
      <c r="Y67" s="345">
        <v>16988</v>
      </c>
      <c r="Z67" s="284">
        <v>24500</v>
      </c>
      <c r="AA67" s="354">
        <f t="shared" si="0"/>
        <v>523014</v>
      </c>
    </row>
    <row r="68" spans="1:27" ht="15" thickBot="1">
      <c r="A68" s="7"/>
      <c r="B68" s="196"/>
      <c r="C68" s="32"/>
      <c r="D68" s="28"/>
      <c r="E68" s="33"/>
      <c r="F68" s="29"/>
      <c r="G68" s="292"/>
      <c r="H68" s="218"/>
      <c r="I68" s="219"/>
      <c r="M68" s="34"/>
      <c r="N68" s="206"/>
      <c r="Q68" s="111">
        <v>3222</v>
      </c>
      <c r="R68" s="112" t="s">
        <v>26</v>
      </c>
      <c r="S68" s="113">
        <v>1915162</v>
      </c>
      <c r="T68" s="114" t="e">
        <f>#REF!-S68</f>
        <v>#REF!</v>
      </c>
      <c r="U68" s="114">
        <v>0</v>
      </c>
      <c r="V68" s="33">
        <v>2740772</v>
      </c>
      <c r="W68" s="33">
        <v>3040150</v>
      </c>
      <c r="X68" s="33">
        <v>3003394</v>
      </c>
      <c r="Y68" s="345">
        <v>36756</v>
      </c>
      <c r="Z68" s="284">
        <v>0</v>
      </c>
      <c r="AA68" s="354">
        <f t="shared" si="0"/>
        <v>3040150</v>
      </c>
    </row>
    <row r="69" spans="1:27" ht="14.25" thickBot="1">
      <c r="A69" s="266"/>
      <c r="B69" s="265"/>
      <c r="C69" s="275"/>
      <c r="D69" s="265"/>
      <c r="E69" s="33"/>
      <c r="F69" s="33"/>
      <c r="G69" s="109"/>
      <c r="H69" s="218"/>
      <c r="I69" s="219"/>
      <c r="M69" s="34"/>
      <c r="N69" s="206"/>
      <c r="Q69" s="111">
        <v>3223</v>
      </c>
      <c r="R69" s="112" t="s">
        <v>27</v>
      </c>
      <c r="S69" s="113">
        <v>308010</v>
      </c>
      <c r="T69" s="114">
        <v>0</v>
      </c>
      <c r="U69" s="114" t="e">
        <f>S69-#REF!</f>
        <v>#REF!</v>
      </c>
      <c r="V69" s="33">
        <v>426061</v>
      </c>
      <c r="W69" s="270">
        <v>374750</v>
      </c>
      <c r="X69" s="270">
        <v>365600</v>
      </c>
      <c r="Y69" s="284">
        <v>0</v>
      </c>
      <c r="Z69" s="284">
        <v>9150</v>
      </c>
      <c r="AA69" s="354">
        <f t="shared" si="0"/>
        <v>374750</v>
      </c>
    </row>
    <row r="70" spans="1:27" ht="14.25" thickBot="1">
      <c r="A70" s="265"/>
      <c r="B70" s="265"/>
      <c r="C70" s="275"/>
      <c r="D70" s="266"/>
      <c r="E70" s="33"/>
      <c r="F70" s="33"/>
      <c r="G70" s="109"/>
      <c r="H70" s="218"/>
      <c r="I70" s="219"/>
      <c r="M70" s="34"/>
      <c r="N70" s="206"/>
      <c r="Q70" s="111">
        <v>3224</v>
      </c>
      <c r="R70" s="112" t="s">
        <v>28</v>
      </c>
      <c r="S70" s="113">
        <v>11000</v>
      </c>
      <c r="T70" s="114">
        <v>0</v>
      </c>
      <c r="U70" s="114" t="e">
        <f>S70-#REF!</f>
        <v>#REF!</v>
      </c>
      <c r="V70" s="33">
        <v>73212</v>
      </c>
      <c r="W70" s="270">
        <v>116200</v>
      </c>
      <c r="X70" s="270">
        <v>116200</v>
      </c>
      <c r="Y70" s="284">
        <v>0</v>
      </c>
      <c r="Z70" s="284">
        <v>0</v>
      </c>
      <c r="AA70" s="354">
        <f aca="true" t="shared" si="4" ref="AA70:AA128">SUM(X70:Z70)</f>
        <v>116200</v>
      </c>
    </row>
    <row r="71" spans="1:27" ht="14.25" thickBot="1">
      <c r="A71" s="266"/>
      <c r="B71" s="265"/>
      <c r="C71" s="275"/>
      <c r="D71" s="266"/>
      <c r="E71" s="33"/>
      <c r="F71" s="33"/>
      <c r="G71" s="109"/>
      <c r="H71" s="218"/>
      <c r="I71" s="219"/>
      <c r="M71" s="34"/>
      <c r="N71" s="206"/>
      <c r="Q71" s="111">
        <v>3225</v>
      </c>
      <c r="R71" s="112" t="s">
        <v>29</v>
      </c>
      <c r="S71" s="113">
        <v>87139</v>
      </c>
      <c r="T71" s="114" t="e">
        <f>#REF!-S71</f>
        <v>#REF!</v>
      </c>
      <c r="U71" s="114">
        <v>0</v>
      </c>
      <c r="V71" s="33">
        <v>57409</v>
      </c>
      <c r="W71" s="270">
        <v>137726</v>
      </c>
      <c r="X71" s="270">
        <v>129326</v>
      </c>
      <c r="Y71" s="284">
        <v>5400</v>
      </c>
      <c r="Z71" s="284">
        <v>3000</v>
      </c>
      <c r="AA71" s="354">
        <f t="shared" si="4"/>
        <v>137726</v>
      </c>
    </row>
    <row r="72" spans="1:27" ht="14.25" thickBot="1">
      <c r="A72" s="266"/>
      <c r="B72" s="265"/>
      <c r="C72" s="275"/>
      <c r="D72" s="266"/>
      <c r="E72" s="33"/>
      <c r="F72" s="33"/>
      <c r="G72" s="109"/>
      <c r="H72" s="218"/>
      <c r="I72" s="219"/>
      <c r="M72" s="34"/>
      <c r="N72" s="206"/>
      <c r="Q72" s="111">
        <v>3227</v>
      </c>
      <c r="R72" s="112" t="s">
        <v>63</v>
      </c>
      <c r="S72" s="113"/>
      <c r="T72" s="114"/>
      <c r="U72" s="114"/>
      <c r="V72" s="33">
        <v>29014</v>
      </c>
      <c r="W72" s="270">
        <v>136965</v>
      </c>
      <c r="X72" s="270">
        <v>136965</v>
      </c>
      <c r="Y72" s="284">
        <v>0</v>
      </c>
      <c r="Z72" s="270"/>
      <c r="AA72" s="354">
        <f t="shared" si="4"/>
        <v>136965</v>
      </c>
    </row>
    <row r="73" spans="1:27" ht="14.25" thickBot="1">
      <c r="A73" s="263"/>
      <c r="B73" s="263"/>
      <c r="C73" s="263"/>
      <c r="D73" s="263"/>
      <c r="E73" s="25"/>
      <c r="F73" s="25"/>
      <c r="G73" s="291"/>
      <c r="H73" s="218"/>
      <c r="I73" s="219"/>
      <c r="M73" s="34"/>
      <c r="N73" s="206"/>
      <c r="Q73" s="110">
        <v>323</v>
      </c>
      <c r="R73" s="58" t="s">
        <v>7</v>
      </c>
      <c r="S73" s="16">
        <f aca="true" t="shared" si="5" ref="S73:Z73">SUM(S74:S82)</f>
        <v>1229582</v>
      </c>
      <c r="T73" s="40" t="e">
        <f t="shared" si="5"/>
        <v>#REF!</v>
      </c>
      <c r="U73" s="40" t="e">
        <f t="shared" si="5"/>
        <v>#REF!</v>
      </c>
      <c r="V73" s="17">
        <f t="shared" si="5"/>
        <v>1361151</v>
      </c>
      <c r="W73" s="263">
        <f t="shared" si="5"/>
        <v>2544604</v>
      </c>
      <c r="X73" s="263">
        <f t="shared" si="5"/>
        <v>2099877</v>
      </c>
      <c r="Y73" s="263">
        <f t="shared" si="5"/>
        <v>70427</v>
      </c>
      <c r="Z73" s="263">
        <f t="shared" si="5"/>
        <v>374300</v>
      </c>
      <c r="AA73" s="354">
        <f t="shared" si="4"/>
        <v>2544604</v>
      </c>
    </row>
    <row r="74" spans="1:27" ht="14.25" thickBot="1">
      <c r="A74" s="271"/>
      <c r="B74" s="271"/>
      <c r="C74" s="276"/>
      <c r="D74" s="271"/>
      <c r="E74" s="26"/>
      <c r="F74" s="26"/>
      <c r="G74" s="109"/>
      <c r="H74" s="218"/>
      <c r="I74" s="219"/>
      <c r="M74" s="34"/>
      <c r="N74" s="206"/>
      <c r="Q74" s="111">
        <v>3231</v>
      </c>
      <c r="R74" s="112" t="s">
        <v>30</v>
      </c>
      <c r="S74" s="113">
        <v>163712</v>
      </c>
      <c r="T74" s="114">
        <v>0</v>
      </c>
      <c r="U74" s="114" t="e">
        <f>S74-#REF!</f>
        <v>#REF!</v>
      </c>
      <c r="V74" s="33">
        <v>187000</v>
      </c>
      <c r="W74" s="270">
        <v>178750</v>
      </c>
      <c r="X74" s="270">
        <v>171950</v>
      </c>
      <c r="Y74" s="284">
        <v>0</v>
      </c>
      <c r="Z74" s="284">
        <v>6800</v>
      </c>
      <c r="AA74" s="354">
        <f t="shared" si="4"/>
        <v>178750</v>
      </c>
    </row>
    <row r="75" spans="1:27" ht="14.25" thickBot="1">
      <c r="A75" s="277"/>
      <c r="B75" s="271"/>
      <c r="C75" s="276"/>
      <c r="D75" s="271"/>
      <c r="E75" s="26"/>
      <c r="F75" s="26"/>
      <c r="G75" s="292"/>
      <c r="H75" s="218"/>
      <c r="I75" s="219"/>
      <c r="M75" s="34"/>
      <c r="N75" s="206"/>
      <c r="Q75" s="111">
        <v>3232</v>
      </c>
      <c r="R75" s="112" t="s">
        <v>31</v>
      </c>
      <c r="S75" s="113">
        <v>266120</v>
      </c>
      <c r="T75" s="114">
        <v>0</v>
      </c>
      <c r="U75" s="114">
        <v>54120</v>
      </c>
      <c r="V75" s="33">
        <v>415235</v>
      </c>
      <c r="W75" s="270">
        <v>551239</v>
      </c>
      <c r="X75" s="270">
        <v>551239</v>
      </c>
      <c r="Y75" s="284">
        <v>0</v>
      </c>
      <c r="Z75" s="284"/>
      <c r="AA75" s="354">
        <f t="shared" si="4"/>
        <v>551239</v>
      </c>
    </row>
    <row r="76" spans="1:27" ht="14.25" thickBot="1">
      <c r="A76" s="271"/>
      <c r="B76" s="271"/>
      <c r="C76" s="276"/>
      <c r="D76" s="271"/>
      <c r="E76" s="26"/>
      <c r="F76" s="26"/>
      <c r="G76" s="109"/>
      <c r="H76" s="221"/>
      <c r="I76" s="219"/>
      <c r="M76" s="34"/>
      <c r="N76" s="206"/>
      <c r="Q76" s="111">
        <v>3233</v>
      </c>
      <c r="R76" s="112" t="s">
        <v>32</v>
      </c>
      <c r="S76" s="113">
        <v>36900</v>
      </c>
      <c r="T76" s="114">
        <v>0</v>
      </c>
      <c r="U76" s="114" t="e">
        <f>S76-#REF!</f>
        <v>#REF!</v>
      </c>
      <c r="V76" s="33">
        <v>88000</v>
      </c>
      <c r="W76" s="270">
        <v>57140</v>
      </c>
      <c r="X76" s="270">
        <v>42140</v>
      </c>
      <c r="Y76" s="284">
        <v>15000</v>
      </c>
      <c r="Z76" s="284">
        <v>0</v>
      </c>
      <c r="AA76" s="354">
        <f t="shared" si="4"/>
        <v>57140</v>
      </c>
    </row>
    <row r="77" spans="1:27" ht="21.75" customHeight="1" thickBot="1">
      <c r="A77" s="271"/>
      <c r="B77" s="271"/>
      <c r="C77" s="276"/>
      <c r="D77" s="271"/>
      <c r="E77" s="26"/>
      <c r="F77" s="26"/>
      <c r="G77" s="109"/>
      <c r="H77" s="218"/>
      <c r="I77" s="219"/>
      <c r="M77" s="34"/>
      <c r="N77" s="206"/>
      <c r="Q77" s="111">
        <v>3234</v>
      </c>
      <c r="R77" s="112" t="s">
        <v>33</v>
      </c>
      <c r="S77" s="113">
        <v>278526</v>
      </c>
      <c r="T77" s="114">
        <v>0</v>
      </c>
      <c r="U77" s="114" t="e">
        <f>S77-#REF!</f>
        <v>#REF!</v>
      </c>
      <c r="V77" s="33">
        <v>179455</v>
      </c>
      <c r="W77" s="270">
        <v>290000</v>
      </c>
      <c r="X77" s="270">
        <v>290000</v>
      </c>
      <c r="Y77" s="284">
        <v>0</v>
      </c>
      <c r="Z77" s="284"/>
      <c r="AA77" s="354">
        <f t="shared" si="4"/>
        <v>290000</v>
      </c>
    </row>
    <row r="78" spans="1:27" ht="14.25" thickBot="1">
      <c r="A78" s="271"/>
      <c r="B78" s="271"/>
      <c r="C78" s="276"/>
      <c r="D78" s="271"/>
      <c r="E78" s="26"/>
      <c r="F78" s="26"/>
      <c r="G78" s="109"/>
      <c r="H78" s="218"/>
      <c r="I78" s="219"/>
      <c r="M78" s="34"/>
      <c r="N78" s="206"/>
      <c r="Q78" s="111">
        <v>3235</v>
      </c>
      <c r="R78" s="112" t="s">
        <v>53</v>
      </c>
      <c r="S78" s="113">
        <v>10168</v>
      </c>
      <c r="T78" s="114" t="e">
        <f>#REF!-S78</f>
        <v>#REF!</v>
      </c>
      <c r="U78" s="114">
        <v>0</v>
      </c>
      <c r="V78" s="33">
        <v>18450</v>
      </c>
      <c r="W78" s="270">
        <v>23950</v>
      </c>
      <c r="X78" s="270">
        <v>14500</v>
      </c>
      <c r="Y78" s="284">
        <v>9450</v>
      </c>
      <c r="Z78" s="284"/>
      <c r="AA78" s="354">
        <f t="shared" si="4"/>
        <v>23950</v>
      </c>
    </row>
    <row r="79" spans="1:27" ht="15" thickBot="1">
      <c r="A79" s="271"/>
      <c r="B79" s="271"/>
      <c r="C79" s="276"/>
      <c r="D79" s="271"/>
      <c r="E79" s="26"/>
      <c r="F79" s="26"/>
      <c r="G79" s="109"/>
      <c r="H79" s="218"/>
      <c r="I79" s="219"/>
      <c r="M79" s="34"/>
      <c r="N79" s="206"/>
      <c r="Q79" s="111">
        <v>3236</v>
      </c>
      <c r="R79" s="112" t="s">
        <v>34</v>
      </c>
      <c r="S79" s="113">
        <v>70000</v>
      </c>
      <c r="T79" s="114">
        <v>0</v>
      </c>
      <c r="U79" s="114" t="e">
        <f>S79-#REF!</f>
        <v>#REF!</v>
      </c>
      <c r="V79" s="33">
        <v>82959</v>
      </c>
      <c r="W79" s="270">
        <v>716500</v>
      </c>
      <c r="X79" s="270">
        <v>379000</v>
      </c>
      <c r="Y79" s="284">
        <v>0</v>
      </c>
      <c r="Z79" s="285">
        <v>337500</v>
      </c>
      <c r="AA79" s="354">
        <f t="shared" si="4"/>
        <v>716500</v>
      </c>
    </row>
    <row r="80" spans="1:27" ht="15" thickBot="1">
      <c r="A80" s="271"/>
      <c r="B80" s="271"/>
      <c r="C80" s="276"/>
      <c r="D80" s="271"/>
      <c r="E80" s="26"/>
      <c r="F80" s="26"/>
      <c r="G80" s="109"/>
      <c r="H80" s="218"/>
      <c r="I80" s="219"/>
      <c r="M80" s="34"/>
      <c r="N80" s="206"/>
      <c r="Q80" s="111">
        <v>3237</v>
      </c>
      <c r="R80" s="112" t="s">
        <v>35</v>
      </c>
      <c r="S80" s="113">
        <v>222070</v>
      </c>
      <c r="T80" s="114" t="e">
        <f>#REF!-S80</f>
        <v>#REF!</v>
      </c>
      <c r="U80" s="114">
        <v>0</v>
      </c>
      <c r="V80" s="33">
        <v>171096</v>
      </c>
      <c r="W80" s="270">
        <v>253286</v>
      </c>
      <c r="X80" s="270">
        <v>180509</v>
      </c>
      <c r="Y80" s="346">
        <v>42777</v>
      </c>
      <c r="Z80" s="285">
        <v>30000</v>
      </c>
      <c r="AA80" s="354">
        <f t="shared" si="4"/>
        <v>253286</v>
      </c>
    </row>
    <row r="81" spans="1:27" s="303" customFormat="1" ht="21.75" customHeight="1" thickBot="1" thickTop="1">
      <c r="A81" s="293"/>
      <c r="B81" s="271"/>
      <c r="C81" s="276"/>
      <c r="D81" s="271"/>
      <c r="E81" s="268"/>
      <c r="F81" s="268"/>
      <c r="G81" s="300"/>
      <c r="H81" s="301"/>
      <c r="I81" s="302"/>
      <c r="M81" s="283"/>
      <c r="N81" s="304"/>
      <c r="P81" s="283"/>
      <c r="Q81" s="296">
        <v>3238</v>
      </c>
      <c r="R81" s="297" t="s">
        <v>120</v>
      </c>
      <c r="S81" s="298">
        <v>7000</v>
      </c>
      <c r="T81" s="299" t="e">
        <f>#REF!-S81</f>
        <v>#REF!</v>
      </c>
      <c r="U81" s="299">
        <v>0</v>
      </c>
      <c r="V81" s="270">
        <v>46163</v>
      </c>
      <c r="W81" s="270">
        <v>147339</v>
      </c>
      <c r="X81" s="270">
        <v>144139</v>
      </c>
      <c r="Y81" s="286">
        <v>3200</v>
      </c>
      <c r="Z81" s="284">
        <v>0</v>
      </c>
      <c r="AA81" s="354">
        <f t="shared" si="4"/>
        <v>147339</v>
      </c>
    </row>
    <row r="82" spans="1:27" ht="24.75" customHeight="1" thickBot="1">
      <c r="A82" s="278"/>
      <c r="B82" s="271"/>
      <c r="C82" s="272"/>
      <c r="D82" s="271"/>
      <c r="E82" s="26"/>
      <c r="F82" s="26"/>
      <c r="G82" s="109"/>
      <c r="H82" s="218"/>
      <c r="I82" s="219"/>
      <c r="M82" s="34"/>
      <c r="N82" s="206"/>
      <c r="Q82" s="119">
        <v>3239</v>
      </c>
      <c r="R82" s="50" t="s">
        <v>98</v>
      </c>
      <c r="S82" s="113">
        <v>175086</v>
      </c>
      <c r="T82" s="114" t="e">
        <f>#REF!-S82</f>
        <v>#REF!</v>
      </c>
      <c r="U82" s="114">
        <v>0</v>
      </c>
      <c r="V82" s="121">
        <v>172793</v>
      </c>
      <c r="W82" s="279">
        <v>326400</v>
      </c>
      <c r="X82" s="279">
        <v>326400</v>
      </c>
      <c r="Y82" s="286"/>
      <c r="Z82" s="279"/>
      <c r="AA82" s="354">
        <f t="shared" si="4"/>
        <v>326400</v>
      </c>
    </row>
    <row r="83" spans="1:27" ht="21" thickBot="1">
      <c r="A83" s="269"/>
      <c r="B83" s="269"/>
      <c r="C83" s="269"/>
      <c r="D83" s="269"/>
      <c r="E83" s="27"/>
      <c r="F83" s="27"/>
      <c r="G83" s="109"/>
      <c r="H83" s="218"/>
      <c r="I83" s="219"/>
      <c r="M83" s="34"/>
      <c r="N83" s="206"/>
      <c r="Q83" s="38">
        <v>324</v>
      </c>
      <c r="R83" s="69" t="s">
        <v>82</v>
      </c>
      <c r="S83" s="16"/>
      <c r="T83" s="40"/>
      <c r="U83" s="40"/>
      <c r="V83" s="122"/>
      <c r="W83" s="269">
        <f>W84</f>
        <v>0</v>
      </c>
      <c r="X83" s="269">
        <f>X84</f>
        <v>0</v>
      </c>
      <c r="Y83" s="269">
        <f>Y84</f>
        <v>0</v>
      </c>
      <c r="Z83" s="269">
        <f>Z84</f>
        <v>0</v>
      </c>
      <c r="AA83" s="354">
        <f t="shared" si="4"/>
        <v>0</v>
      </c>
    </row>
    <row r="84" spans="1:27" ht="14.25" thickBot="1">
      <c r="A84" s="266"/>
      <c r="B84" s="271"/>
      <c r="C84" s="280"/>
      <c r="D84" s="266"/>
      <c r="E84" s="33"/>
      <c r="F84" s="33"/>
      <c r="G84" s="109"/>
      <c r="H84" s="218"/>
      <c r="I84" s="219"/>
      <c r="M84" s="34"/>
      <c r="N84" s="206"/>
      <c r="Q84" s="119">
        <v>3241</v>
      </c>
      <c r="R84" s="50" t="s">
        <v>83</v>
      </c>
      <c r="S84" s="113"/>
      <c r="T84" s="114"/>
      <c r="U84" s="114"/>
      <c r="V84" s="121"/>
      <c r="W84" s="266">
        <v>0</v>
      </c>
      <c r="X84" s="266">
        <v>0</v>
      </c>
      <c r="Y84" s="266">
        <v>0</v>
      </c>
      <c r="Z84" s="266"/>
      <c r="AA84" s="354">
        <f t="shared" si="4"/>
        <v>0</v>
      </c>
    </row>
    <row r="85" spans="1:27" s="43" customFormat="1" ht="24" thickBot="1">
      <c r="A85" s="263"/>
      <c r="B85" s="263"/>
      <c r="C85" s="263"/>
      <c r="D85" s="263"/>
      <c r="E85" s="25"/>
      <c r="F85" s="25"/>
      <c r="G85" s="291"/>
      <c r="H85" s="351"/>
      <c r="I85" s="222"/>
      <c r="M85" s="34"/>
      <c r="N85" s="206"/>
      <c r="P85" s="287"/>
      <c r="Q85" s="110">
        <v>329</v>
      </c>
      <c r="R85" s="58" t="s">
        <v>68</v>
      </c>
      <c r="S85" s="16">
        <f aca="true" t="shared" si="6" ref="S85:Z85">SUM(S86:S91)</f>
        <v>260413</v>
      </c>
      <c r="T85" s="40">
        <f t="shared" si="6"/>
        <v>41000</v>
      </c>
      <c r="U85" s="40" t="e">
        <f t="shared" si="6"/>
        <v>#REF!</v>
      </c>
      <c r="V85" s="17">
        <f t="shared" si="6"/>
        <v>261078</v>
      </c>
      <c r="W85" s="263">
        <f t="shared" si="6"/>
        <v>270914</v>
      </c>
      <c r="X85" s="263">
        <f t="shared" si="6"/>
        <v>265239</v>
      </c>
      <c r="Y85" s="263">
        <f t="shared" si="6"/>
        <v>5675</v>
      </c>
      <c r="Z85" s="263">
        <f t="shared" si="6"/>
        <v>0</v>
      </c>
      <c r="AA85" s="354">
        <f t="shared" si="4"/>
        <v>270914</v>
      </c>
    </row>
    <row r="86" spans="1:27" ht="14.25" thickBot="1">
      <c r="A86" s="266"/>
      <c r="B86" s="265"/>
      <c r="C86" s="280"/>
      <c r="D86" s="266"/>
      <c r="E86" s="29"/>
      <c r="F86" s="29"/>
      <c r="G86" s="109"/>
      <c r="H86" s="218"/>
      <c r="I86" s="219"/>
      <c r="M86" s="34"/>
      <c r="N86" s="206"/>
      <c r="Q86" s="111">
        <v>3291</v>
      </c>
      <c r="R86" s="112" t="s">
        <v>36</v>
      </c>
      <c r="S86" s="113">
        <v>87263</v>
      </c>
      <c r="T86" s="114">
        <v>0</v>
      </c>
      <c r="U86" s="114" t="e">
        <f>S86-#REF!</f>
        <v>#REF!</v>
      </c>
      <c r="V86" s="33">
        <v>86251</v>
      </c>
      <c r="W86" s="270">
        <v>72440</v>
      </c>
      <c r="X86" s="270">
        <v>72440</v>
      </c>
      <c r="Y86" s="270"/>
      <c r="Z86" s="270"/>
      <c r="AA86" s="354">
        <f t="shared" si="4"/>
        <v>72440</v>
      </c>
    </row>
    <row r="87" spans="1:27" ht="14.25" thickBot="1">
      <c r="A87" s="266"/>
      <c r="B87" s="265"/>
      <c r="C87" s="280"/>
      <c r="D87" s="266"/>
      <c r="E87" s="29"/>
      <c r="F87" s="29"/>
      <c r="G87" s="109"/>
      <c r="H87" s="223"/>
      <c r="I87" s="219"/>
      <c r="M87" s="34"/>
      <c r="N87" s="206"/>
      <c r="Q87" s="111">
        <v>3292</v>
      </c>
      <c r="R87" s="112" t="s">
        <v>37</v>
      </c>
      <c r="S87" s="113">
        <v>91017</v>
      </c>
      <c r="T87" s="114">
        <v>0</v>
      </c>
      <c r="U87" s="114" t="e">
        <f>S87-#REF!</f>
        <v>#REF!</v>
      </c>
      <c r="V87" s="33">
        <v>112267</v>
      </c>
      <c r="W87" s="270">
        <v>82000</v>
      </c>
      <c r="X87" s="270">
        <v>82000</v>
      </c>
      <c r="Y87" s="270"/>
      <c r="Z87" s="270"/>
      <c r="AA87" s="354">
        <f t="shared" si="4"/>
        <v>82000</v>
      </c>
    </row>
    <row r="88" spans="1:27" ht="14.25" thickBot="1">
      <c r="A88" s="280"/>
      <c r="B88" s="265"/>
      <c r="C88" s="280"/>
      <c r="D88" s="266"/>
      <c r="E88" s="29"/>
      <c r="F88" s="29"/>
      <c r="G88" s="109"/>
      <c r="H88" s="223"/>
      <c r="I88" s="219"/>
      <c r="M88" s="34"/>
      <c r="N88" s="206"/>
      <c r="Q88" s="111">
        <v>3293</v>
      </c>
      <c r="R88" s="112" t="s">
        <v>38</v>
      </c>
      <c r="S88" s="113">
        <v>9133</v>
      </c>
      <c r="T88" s="114">
        <v>0</v>
      </c>
      <c r="U88" s="114" t="e">
        <f>S88-#REF!</f>
        <v>#REF!</v>
      </c>
      <c r="V88" s="33">
        <v>11560</v>
      </c>
      <c r="W88" s="270">
        <v>23262</v>
      </c>
      <c r="X88" s="270">
        <v>23262</v>
      </c>
      <c r="Y88" s="270"/>
      <c r="Z88" s="270"/>
      <c r="AA88" s="354">
        <f t="shared" si="4"/>
        <v>23262</v>
      </c>
    </row>
    <row r="89" spans="1:27" ht="14.25" thickBot="1">
      <c r="A89" s="280"/>
      <c r="B89" s="265"/>
      <c r="C89" s="280"/>
      <c r="D89" s="266"/>
      <c r="E89" s="29"/>
      <c r="F89" s="29"/>
      <c r="G89" s="109"/>
      <c r="H89" s="223"/>
      <c r="I89" s="219"/>
      <c r="M89" s="34"/>
      <c r="N89" s="206"/>
      <c r="Q89" s="111">
        <v>3294</v>
      </c>
      <c r="R89" s="112" t="s">
        <v>39</v>
      </c>
      <c r="S89" s="113">
        <v>12000</v>
      </c>
      <c r="T89" s="114">
        <v>0</v>
      </c>
      <c r="U89" s="114" t="e">
        <f>S89-#REF!</f>
        <v>#REF!</v>
      </c>
      <c r="V89" s="33">
        <v>12000</v>
      </c>
      <c r="W89" s="270">
        <v>12000</v>
      </c>
      <c r="X89" s="270">
        <v>12000</v>
      </c>
      <c r="Y89" s="270"/>
      <c r="Z89" s="270"/>
      <c r="AA89" s="354">
        <f t="shared" si="4"/>
        <v>12000</v>
      </c>
    </row>
    <row r="90" spans="1:27" ht="14.25" thickBot="1">
      <c r="A90" s="280"/>
      <c r="B90" s="265"/>
      <c r="C90" s="280"/>
      <c r="D90" s="266"/>
      <c r="E90" s="29"/>
      <c r="F90" s="29"/>
      <c r="G90" s="109"/>
      <c r="H90" s="223"/>
      <c r="I90" s="219"/>
      <c r="M90" s="34"/>
      <c r="N90" s="206"/>
      <c r="Q90" s="111">
        <v>3295</v>
      </c>
      <c r="R90" s="112" t="s">
        <v>61</v>
      </c>
      <c r="S90" s="113">
        <v>0</v>
      </c>
      <c r="T90" s="114">
        <v>41000</v>
      </c>
      <c r="U90" s="114">
        <v>0</v>
      </c>
      <c r="V90" s="33">
        <v>28000</v>
      </c>
      <c r="W90" s="270">
        <v>51587</v>
      </c>
      <c r="X90" s="270">
        <v>51587</v>
      </c>
      <c r="Y90" s="270"/>
      <c r="Z90" s="270"/>
      <c r="AA90" s="354">
        <f t="shared" si="4"/>
        <v>51587</v>
      </c>
    </row>
    <row r="91" spans="1:27" s="170" customFormat="1" ht="21" thickBot="1">
      <c r="A91" s="280"/>
      <c r="B91" s="266"/>
      <c r="C91" s="280"/>
      <c r="D91" s="266"/>
      <c r="E91" s="29"/>
      <c r="F91" s="29"/>
      <c r="G91" s="109"/>
      <c r="H91" s="224"/>
      <c r="I91" s="225"/>
      <c r="M91" s="171"/>
      <c r="N91" s="209"/>
      <c r="P91" s="171"/>
      <c r="Q91" s="111">
        <v>3299</v>
      </c>
      <c r="R91" s="112" t="s">
        <v>77</v>
      </c>
      <c r="S91" s="113">
        <v>61000</v>
      </c>
      <c r="T91" s="114">
        <v>0</v>
      </c>
      <c r="U91" s="114">
        <v>40000</v>
      </c>
      <c r="V91" s="33">
        <v>11000</v>
      </c>
      <c r="W91" s="270">
        <v>29625</v>
      </c>
      <c r="X91" s="270">
        <v>23950</v>
      </c>
      <c r="Y91" s="347">
        <v>5675</v>
      </c>
      <c r="Z91" s="270"/>
      <c r="AA91" s="354">
        <f t="shared" si="4"/>
        <v>29625</v>
      </c>
    </row>
    <row r="92" spans="1:27" ht="24" thickBot="1">
      <c r="A92" s="263"/>
      <c r="B92" s="263"/>
      <c r="C92" s="263"/>
      <c r="D92" s="263"/>
      <c r="E92" s="25"/>
      <c r="F92" s="25"/>
      <c r="G92" s="109"/>
      <c r="H92" s="223"/>
      <c r="I92" s="219"/>
      <c r="M92" s="34"/>
      <c r="N92" s="206"/>
      <c r="Q92" s="110">
        <v>34</v>
      </c>
      <c r="R92" s="58" t="s">
        <v>69</v>
      </c>
      <c r="S92" s="16">
        <f>SUM(S94:S102)</f>
        <v>13200</v>
      </c>
      <c r="T92" s="40">
        <f>SUM(T94:T102)</f>
        <v>0</v>
      </c>
      <c r="U92" s="40">
        <f>SUM(U94:U102)</f>
        <v>0</v>
      </c>
      <c r="V92" s="17">
        <f>SUM(V94:V102)</f>
        <v>6850</v>
      </c>
      <c r="W92" s="263">
        <f>W93</f>
        <v>13700</v>
      </c>
      <c r="X92" s="263">
        <f>X93</f>
        <v>13700</v>
      </c>
      <c r="Y92" s="263">
        <f>Y93</f>
        <v>0</v>
      </c>
      <c r="Z92" s="263">
        <f>Z93</f>
        <v>0</v>
      </c>
      <c r="AA92" s="354">
        <f t="shared" si="4"/>
        <v>13700</v>
      </c>
    </row>
    <row r="93" spans="1:27" ht="14.25" thickBot="1">
      <c r="A93" s="263"/>
      <c r="B93" s="263"/>
      <c r="C93" s="263"/>
      <c r="D93" s="263"/>
      <c r="E93" s="25"/>
      <c r="F93" s="25"/>
      <c r="G93" s="109"/>
      <c r="H93" s="218"/>
      <c r="I93" s="219"/>
      <c r="M93" s="34"/>
      <c r="N93" s="206"/>
      <c r="Q93" s="110">
        <v>343</v>
      </c>
      <c r="R93" s="58" t="s">
        <v>109</v>
      </c>
      <c r="S93" s="16"/>
      <c r="T93" s="40"/>
      <c r="U93" s="40"/>
      <c r="V93" s="17"/>
      <c r="W93" s="263">
        <f>W94+W95</f>
        <v>13700</v>
      </c>
      <c r="X93" s="263">
        <f>X94+X95</f>
        <v>13700</v>
      </c>
      <c r="Y93" s="263">
        <f>Y94+Y95</f>
        <v>0</v>
      </c>
      <c r="Z93" s="263">
        <f>Z94+Z95</f>
        <v>0</v>
      </c>
      <c r="AA93" s="354">
        <f t="shared" si="4"/>
        <v>13700</v>
      </c>
    </row>
    <row r="94" spans="1:27" ht="18.75" customHeight="1" thickBot="1">
      <c r="A94" s="280"/>
      <c r="B94" s="265"/>
      <c r="C94" s="280"/>
      <c r="D94" s="266"/>
      <c r="E94" s="29"/>
      <c r="F94" s="29"/>
      <c r="G94" s="109"/>
      <c r="H94" s="218"/>
      <c r="I94" s="219"/>
      <c r="M94" s="34"/>
      <c r="N94" s="206"/>
      <c r="Q94" s="111">
        <v>3431</v>
      </c>
      <c r="R94" s="112" t="s">
        <v>40</v>
      </c>
      <c r="S94" s="113">
        <v>8000</v>
      </c>
      <c r="T94" s="114">
        <v>0</v>
      </c>
      <c r="U94" s="114">
        <v>0</v>
      </c>
      <c r="V94" s="33">
        <v>6800</v>
      </c>
      <c r="W94" s="273">
        <v>13400</v>
      </c>
      <c r="X94" s="273">
        <v>13400</v>
      </c>
      <c r="Y94" s="273">
        <v>0</v>
      </c>
      <c r="Z94" s="273"/>
      <c r="AA94" s="354">
        <f t="shared" si="4"/>
        <v>13400</v>
      </c>
    </row>
    <row r="95" spans="1:27" ht="14.25" thickBot="1">
      <c r="A95" s="280"/>
      <c r="B95" s="265"/>
      <c r="C95" s="280"/>
      <c r="D95" s="266"/>
      <c r="E95" s="29"/>
      <c r="F95" s="29"/>
      <c r="G95" s="109"/>
      <c r="H95" s="218"/>
      <c r="I95" s="219"/>
      <c r="M95" s="34"/>
      <c r="N95" s="206"/>
      <c r="Q95" s="111">
        <v>3434</v>
      </c>
      <c r="R95" s="112" t="s">
        <v>41</v>
      </c>
      <c r="S95" s="113">
        <v>200</v>
      </c>
      <c r="T95" s="114">
        <v>0</v>
      </c>
      <c r="U95" s="114">
        <v>0</v>
      </c>
      <c r="V95" s="33">
        <v>50</v>
      </c>
      <c r="W95" s="273">
        <v>300</v>
      </c>
      <c r="X95" s="273">
        <v>300</v>
      </c>
      <c r="Y95" s="273">
        <v>0</v>
      </c>
      <c r="Z95" s="273"/>
      <c r="AA95" s="354">
        <f t="shared" si="4"/>
        <v>300</v>
      </c>
    </row>
    <row r="96" spans="1:27" s="84" customFormat="1" ht="14.25" thickBot="1">
      <c r="A96" s="269"/>
      <c r="B96" s="269"/>
      <c r="C96" s="269"/>
      <c r="D96" s="269"/>
      <c r="E96" s="27"/>
      <c r="F96" s="27"/>
      <c r="G96" s="109"/>
      <c r="H96" s="218"/>
      <c r="I96" s="223"/>
      <c r="M96" s="34"/>
      <c r="N96" s="206"/>
      <c r="P96" s="289"/>
      <c r="Q96" s="110">
        <v>38</v>
      </c>
      <c r="R96" s="123" t="s">
        <v>80</v>
      </c>
      <c r="S96" s="16"/>
      <c r="T96" s="40"/>
      <c r="U96" s="40"/>
      <c r="V96" s="27"/>
      <c r="W96" s="269">
        <f>W97+W99+W101</f>
        <v>920123</v>
      </c>
      <c r="X96" s="269">
        <f>X97+X99+X101</f>
        <v>900586</v>
      </c>
      <c r="Y96" s="269">
        <f>Y97+Y99+Y101</f>
        <v>19537</v>
      </c>
      <c r="Z96" s="269">
        <f>Z97+Z99+Z101</f>
        <v>0</v>
      </c>
      <c r="AA96" s="354">
        <f t="shared" si="4"/>
        <v>920123</v>
      </c>
    </row>
    <row r="97" spans="1:27" s="84" customFormat="1" ht="14.25" thickBot="1">
      <c r="A97" s="269"/>
      <c r="B97" s="269"/>
      <c r="C97" s="269"/>
      <c r="D97" s="269"/>
      <c r="E97" s="27"/>
      <c r="F97" s="27"/>
      <c r="G97" s="109"/>
      <c r="H97" s="218"/>
      <c r="I97" s="223"/>
      <c r="M97" s="34"/>
      <c r="N97" s="206"/>
      <c r="P97" s="289"/>
      <c r="Q97" s="124">
        <v>381</v>
      </c>
      <c r="R97" s="125" t="s">
        <v>88</v>
      </c>
      <c r="S97" s="16"/>
      <c r="T97" s="40"/>
      <c r="U97" s="40"/>
      <c r="V97" s="27"/>
      <c r="W97" s="269">
        <f>W98</f>
        <v>18337</v>
      </c>
      <c r="X97" s="269">
        <f>X98</f>
        <v>0</v>
      </c>
      <c r="Y97" s="269">
        <f>Y98</f>
        <v>18337</v>
      </c>
      <c r="Z97" s="269">
        <f>Z98</f>
        <v>0</v>
      </c>
      <c r="AA97" s="354">
        <f t="shared" si="4"/>
        <v>18337</v>
      </c>
    </row>
    <row r="98" spans="1:27" s="84" customFormat="1" ht="14.25" thickBot="1">
      <c r="A98" s="269"/>
      <c r="B98" s="265"/>
      <c r="C98" s="269"/>
      <c r="D98" s="265"/>
      <c r="E98" s="27"/>
      <c r="F98" s="27"/>
      <c r="G98" s="109"/>
      <c r="H98" s="218"/>
      <c r="I98" s="223"/>
      <c r="M98" s="34"/>
      <c r="N98" s="210"/>
      <c r="P98" s="289"/>
      <c r="Q98" s="126">
        <v>3812</v>
      </c>
      <c r="R98" s="127" t="s">
        <v>89</v>
      </c>
      <c r="S98" s="16"/>
      <c r="T98" s="40"/>
      <c r="U98" s="40"/>
      <c r="V98" s="27"/>
      <c r="W98" s="279">
        <v>18337</v>
      </c>
      <c r="X98" s="279">
        <v>0</v>
      </c>
      <c r="Y98" s="284">
        <v>18337</v>
      </c>
      <c r="Z98" s="279"/>
      <c r="AA98" s="354">
        <f t="shared" si="4"/>
        <v>18337</v>
      </c>
    </row>
    <row r="99" spans="1:27" s="84" customFormat="1" ht="14.25" thickBot="1">
      <c r="A99" s="269"/>
      <c r="B99" s="269"/>
      <c r="C99" s="269"/>
      <c r="D99" s="269"/>
      <c r="E99" s="27"/>
      <c r="F99" s="27"/>
      <c r="G99" s="109"/>
      <c r="H99" s="218"/>
      <c r="I99" s="223"/>
      <c r="M99" s="34"/>
      <c r="N99" s="210"/>
      <c r="P99" s="289"/>
      <c r="Q99" s="124">
        <v>382</v>
      </c>
      <c r="R99" s="125" t="s">
        <v>90</v>
      </c>
      <c r="S99" s="16"/>
      <c r="T99" s="40"/>
      <c r="U99" s="40"/>
      <c r="V99" s="27"/>
      <c r="W99" s="269">
        <f>W100</f>
        <v>1200</v>
      </c>
      <c r="X99" s="269">
        <f>X100</f>
        <v>0</v>
      </c>
      <c r="Y99" s="269">
        <f>Y100</f>
        <v>1200</v>
      </c>
      <c r="Z99" s="269">
        <f>Z100</f>
        <v>0</v>
      </c>
      <c r="AA99" s="354">
        <f t="shared" si="4"/>
        <v>1200</v>
      </c>
    </row>
    <row r="100" spans="1:27" s="84" customFormat="1" ht="13.5" customHeight="1" thickBot="1">
      <c r="A100" s="269"/>
      <c r="B100" s="265"/>
      <c r="C100" s="269"/>
      <c r="D100" s="266"/>
      <c r="E100" s="27"/>
      <c r="F100" s="27"/>
      <c r="G100" s="109"/>
      <c r="H100" s="218"/>
      <c r="I100" s="223"/>
      <c r="M100" s="34"/>
      <c r="N100" s="210"/>
      <c r="P100" s="289"/>
      <c r="Q100" s="126">
        <v>3821</v>
      </c>
      <c r="R100" s="127" t="s">
        <v>97</v>
      </c>
      <c r="S100" s="16"/>
      <c r="T100" s="40"/>
      <c r="U100" s="40"/>
      <c r="V100" s="27"/>
      <c r="W100" s="269">
        <v>1200</v>
      </c>
      <c r="X100" s="269">
        <v>0</v>
      </c>
      <c r="Y100" s="284">
        <v>1200</v>
      </c>
      <c r="Z100" s="269">
        <v>0</v>
      </c>
      <c r="AA100" s="354">
        <f t="shared" si="4"/>
        <v>1200</v>
      </c>
    </row>
    <row r="101" spans="1:27" s="84" customFormat="1" ht="14.25" thickBot="1">
      <c r="A101" s="264"/>
      <c r="B101" s="264"/>
      <c r="C101" s="264"/>
      <c r="D101" s="264"/>
      <c r="E101" s="6"/>
      <c r="F101" s="6"/>
      <c r="G101" s="109"/>
      <c r="H101" s="218"/>
      <c r="I101" s="223"/>
      <c r="M101" s="34"/>
      <c r="N101" s="206"/>
      <c r="P101" s="289"/>
      <c r="Q101" s="110">
        <v>383</v>
      </c>
      <c r="R101" s="123" t="s">
        <v>81</v>
      </c>
      <c r="S101" s="16">
        <v>0</v>
      </c>
      <c r="T101" s="40">
        <v>0</v>
      </c>
      <c r="U101" s="40">
        <v>0</v>
      </c>
      <c r="V101" s="6">
        <v>0</v>
      </c>
      <c r="W101" s="264">
        <f>W102</f>
        <v>900586</v>
      </c>
      <c r="X101" s="264">
        <f>X102</f>
        <v>900586</v>
      </c>
      <c r="Y101" s="264">
        <f>Y102</f>
        <v>0</v>
      </c>
      <c r="Z101" s="264">
        <f>Z102</f>
        <v>0</v>
      </c>
      <c r="AA101" s="354">
        <f t="shared" si="4"/>
        <v>900586</v>
      </c>
    </row>
    <row r="102" spans="1:27" ht="14.25" thickBot="1">
      <c r="A102" s="280"/>
      <c r="B102" s="280"/>
      <c r="C102" s="280"/>
      <c r="D102" s="266"/>
      <c r="E102" s="29"/>
      <c r="F102" s="29"/>
      <c r="G102" s="109"/>
      <c r="H102" s="218"/>
      <c r="I102" s="219"/>
      <c r="M102" s="34"/>
      <c r="N102" s="206"/>
      <c r="Q102" s="111">
        <v>3831</v>
      </c>
      <c r="R102" s="112" t="s">
        <v>56</v>
      </c>
      <c r="S102" s="113">
        <v>5000</v>
      </c>
      <c r="T102" s="114">
        <v>0</v>
      </c>
      <c r="U102" s="114">
        <v>0</v>
      </c>
      <c r="V102" s="7">
        <v>0</v>
      </c>
      <c r="W102" s="266">
        <v>900586</v>
      </c>
      <c r="X102" s="266">
        <v>900586</v>
      </c>
      <c r="Y102" s="266">
        <v>0</v>
      </c>
      <c r="Z102" s="266"/>
      <c r="AA102" s="354">
        <f t="shared" si="4"/>
        <v>900586</v>
      </c>
    </row>
    <row r="103" spans="1:27" ht="24" thickBot="1">
      <c r="A103" s="263"/>
      <c r="B103" s="263"/>
      <c r="C103" s="263"/>
      <c r="D103" s="263"/>
      <c r="E103" s="25"/>
      <c r="F103" s="25"/>
      <c r="G103" s="109"/>
      <c r="H103" s="17"/>
      <c r="I103" s="17"/>
      <c r="M103" s="34"/>
      <c r="N103" s="206"/>
      <c r="Q103" s="110">
        <v>4</v>
      </c>
      <c r="R103" s="58" t="s">
        <v>8</v>
      </c>
      <c r="S103" s="16">
        <f>SUM(S106:S125)</f>
        <v>6374559</v>
      </c>
      <c r="T103" s="40" t="e">
        <f>SUM(T106:T125)</f>
        <v>#REF!</v>
      </c>
      <c r="U103" s="40" t="e">
        <f>SUM(U106:U125)</f>
        <v>#REF!</v>
      </c>
      <c r="V103" s="17">
        <f>V104+V108+V123</f>
        <v>9825194</v>
      </c>
      <c r="W103" s="263">
        <f>W104+W108+W123</f>
        <v>1648592</v>
      </c>
      <c r="X103" s="263">
        <f>X104+X108+X123</f>
        <v>1630092</v>
      </c>
      <c r="Y103" s="263">
        <f>Y104+Y108+Y123</f>
        <v>18500</v>
      </c>
      <c r="Z103" s="263">
        <f>Z104+Z108+Z123</f>
        <v>0</v>
      </c>
      <c r="AA103" s="354">
        <f t="shared" si="4"/>
        <v>1648592</v>
      </c>
    </row>
    <row r="104" spans="1:27" ht="24" thickBot="1">
      <c r="A104" s="263"/>
      <c r="B104" s="263"/>
      <c r="C104" s="263"/>
      <c r="D104" s="263"/>
      <c r="E104" s="25"/>
      <c r="F104" s="25"/>
      <c r="G104" s="109"/>
      <c r="H104" s="218"/>
      <c r="I104" s="219"/>
      <c r="M104" s="34"/>
      <c r="N104" s="206"/>
      <c r="Q104" s="110">
        <v>41</v>
      </c>
      <c r="R104" s="58" t="s">
        <v>74</v>
      </c>
      <c r="S104" s="16"/>
      <c r="T104" s="40"/>
      <c r="U104" s="40"/>
      <c r="V104" s="17">
        <f>V106+V107</f>
        <v>42312</v>
      </c>
      <c r="W104" s="263">
        <f>W105</f>
        <v>0</v>
      </c>
      <c r="X104" s="263">
        <f>X105</f>
        <v>0</v>
      </c>
      <c r="Y104" s="263">
        <f>Y105</f>
        <v>0</v>
      </c>
      <c r="Z104" s="263">
        <f>Z105</f>
        <v>0</v>
      </c>
      <c r="AA104" s="354">
        <f t="shared" si="4"/>
        <v>0</v>
      </c>
    </row>
    <row r="105" spans="1:27" ht="14.25" thickBot="1">
      <c r="A105" s="263"/>
      <c r="B105" s="263"/>
      <c r="C105" s="263"/>
      <c r="D105" s="263"/>
      <c r="E105" s="25"/>
      <c r="F105" s="25"/>
      <c r="G105" s="109"/>
      <c r="H105" s="218"/>
      <c r="I105" s="219"/>
      <c r="M105" s="34"/>
      <c r="N105" s="206"/>
      <c r="Q105" s="110">
        <v>412</v>
      </c>
      <c r="R105" s="58" t="s">
        <v>129</v>
      </c>
      <c r="S105" s="16"/>
      <c r="T105" s="40"/>
      <c r="U105" s="40"/>
      <c r="V105" s="17"/>
      <c r="W105" s="263">
        <f>W106+W107</f>
        <v>0</v>
      </c>
      <c r="X105" s="263">
        <f>X106+X107</f>
        <v>0</v>
      </c>
      <c r="Y105" s="263">
        <f>Y106+Y107</f>
        <v>0</v>
      </c>
      <c r="Z105" s="263">
        <f>Z106+Z107</f>
        <v>0</v>
      </c>
      <c r="AA105" s="354">
        <f t="shared" si="4"/>
        <v>0</v>
      </c>
    </row>
    <row r="106" spans="1:27" ht="14.25" thickBot="1">
      <c r="A106" s="266"/>
      <c r="B106" s="265"/>
      <c r="C106" s="266"/>
      <c r="D106" s="266"/>
      <c r="E106" s="7"/>
      <c r="F106" s="7"/>
      <c r="G106" s="109"/>
      <c r="H106" s="218"/>
      <c r="I106" s="219"/>
      <c r="M106" s="34"/>
      <c r="N106" s="206"/>
      <c r="Q106" s="111">
        <v>4123</v>
      </c>
      <c r="R106" s="50" t="s">
        <v>51</v>
      </c>
      <c r="S106" s="113">
        <v>7200</v>
      </c>
      <c r="T106" s="114" t="e">
        <f>#REF!-S106</f>
        <v>#REF!</v>
      </c>
      <c r="U106" s="114">
        <v>0</v>
      </c>
      <c r="V106" s="33">
        <v>10312</v>
      </c>
      <c r="W106" s="273">
        <v>0</v>
      </c>
      <c r="X106" s="273">
        <v>0</v>
      </c>
      <c r="Y106" s="273">
        <v>0</v>
      </c>
      <c r="Z106" s="273"/>
      <c r="AA106" s="354">
        <f t="shared" si="4"/>
        <v>0</v>
      </c>
    </row>
    <row r="107" spans="1:27" ht="15.75" customHeight="1" thickBot="1">
      <c r="A107" s="266"/>
      <c r="B107" s="265"/>
      <c r="C107" s="266"/>
      <c r="D107" s="266"/>
      <c r="E107" s="7"/>
      <c r="F107" s="7"/>
      <c r="G107" s="109"/>
      <c r="H107" s="218"/>
      <c r="I107" s="219"/>
      <c r="M107" s="34"/>
      <c r="N107" s="206"/>
      <c r="Q107" s="111">
        <v>4124</v>
      </c>
      <c r="R107" s="50" t="s">
        <v>87</v>
      </c>
      <c r="S107" s="113"/>
      <c r="T107" s="114"/>
      <c r="U107" s="114"/>
      <c r="V107" s="33">
        <v>32000</v>
      </c>
      <c r="W107" s="280">
        <v>0</v>
      </c>
      <c r="X107" s="280">
        <v>0</v>
      </c>
      <c r="Y107" s="280">
        <v>0</v>
      </c>
      <c r="Z107" s="280">
        <v>0</v>
      </c>
      <c r="AA107" s="354">
        <f t="shared" si="4"/>
        <v>0</v>
      </c>
    </row>
    <row r="108" spans="1:27" ht="24" thickBot="1">
      <c r="A108" s="269"/>
      <c r="B108" s="269"/>
      <c r="C108" s="269"/>
      <c r="D108" s="269"/>
      <c r="E108" s="27"/>
      <c r="F108" s="27"/>
      <c r="G108" s="109"/>
      <c r="H108" s="218"/>
      <c r="I108" s="219"/>
      <c r="M108" s="34"/>
      <c r="N108" s="206"/>
      <c r="Q108" s="110">
        <v>42</v>
      </c>
      <c r="R108" s="58" t="s">
        <v>96</v>
      </c>
      <c r="S108" s="113"/>
      <c r="T108" s="114"/>
      <c r="U108" s="114"/>
      <c r="V108" s="27">
        <f>V109+V112+V119+V121</f>
        <v>9758882</v>
      </c>
      <c r="W108" s="269">
        <f>W109+W112+W119+W121</f>
        <v>1648592</v>
      </c>
      <c r="X108" s="269">
        <f>X109+X112+X119+X121</f>
        <v>1630092</v>
      </c>
      <c r="Y108" s="269">
        <f>Y109+Y112+Y119+Y121</f>
        <v>18500</v>
      </c>
      <c r="Z108" s="269">
        <f>Z109+Z112+Z119+Z121</f>
        <v>0</v>
      </c>
      <c r="AA108" s="354">
        <f t="shared" si="4"/>
        <v>1648592</v>
      </c>
    </row>
    <row r="109" spans="1:27" ht="14.25" thickBot="1">
      <c r="A109" s="269"/>
      <c r="B109" s="269"/>
      <c r="C109" s="269"/>
      <c r="D109" s="269"/>
      <c r="E109" s="27"/>
      <c r="F109" s="27"/>
      <c r="G109" s="109"/>
      <c r="H109" s="218"/>
      <c r="I109" s="219"/>
      <c r="M109" s="34"/>
      <c r="N109" s="206"/>
      <c r="Q109" s="110">
        <v>421</v>
      </c>
      <c r="R109" s="58" t="s">
        <v>78</v>
      </c>
      <c r="S109" s="113"/>
      <c r="T109" s="114"/>
      <c r="U109" s="114"/>
      <c r="V109" s="27">
        <f>V110+V111</f>
        <v>8890687</v>
      </c>
      <c r="W109" s="269">
        <f>W110+W111</f>
        <v>469576</v>
      </c>
      <c r="X109" s="269">
        <f>X110+X111</f>
        <v>469576</v>
      </c>
      <c r="Y109" s="269">
        <f>Y110+Y111</f>
        <v>0</v>
      </c>
      <c r="Z109" s="269">
        <f>Z110+Z111</f>
        <v>0</v>
      </c>
      <c r="AA109" s="354">
        <f t="shared" si="4"/>
        <v>469576</v>
      </c>
    </row>
    <row r="110" spans="1:27" ht="14.25" thickBot="1">
      <c r="A110" s="266"/>
      <c r="B110" s="265"/>
      <c r="C110" s="266"/>
      <c r="D110" s="266"/>
      <c r="E110" s="7"/>
      <c r="F110" s="7"/>
      <c r="G110" s="109"/>
      <c r="H110" s="223"/>
      <c r="I110" s="219"/>
      <c r="M110" s="34"/>
      <c r="N110" s="206"/>
      <c r="Q110" s="111">
        <v>4211</v>
      </c>
      <c r="R110" s="50" t="s">
        <v>52</v>
      </c>
      <c r="S110" s="113">
        <v>5785000</v>
      </c>
      <c r="T110" s="114">
        <v>0</v>
      </c>
      <c r="U110" s="114" t="e">
        <f>S110-#REF!</f>
        <v>#REF!</v>
      </c>
      <c r="V110" s="33">
        <v>8140687</v>
      </c>
      <c r="W110" s="273">
        <v>469576</v>
      </c>
      <c r="X110" s="273">
        <v>469576</v>
      </c>
      <c r="Y110" s="273">
        <v>0</v>
      </c>
      <c r="Z110" s="273"/>
      <c r="AA110" s="354">
        <f t="shared" si="4"/>
        <v>469576</v>
      </c>
    </row>
    <row r="111" spans="1:27" ht="14.25" thickBot="1">
      <c r="A111" s="266"/>
      <c r="B111" s="265"/>
      <c r="C111" s="266"/>
      <c r="D111" s="266"/>
      <c r="E111" s="7"/>
      <c r="F111" s="7"/>
      <c r="G111" s="109"/>
      <c r="H111" s="218"/>
      <c r="I111" s="219"/>
      <c r="M111" s="34"/>
      <c r="N111" s="206"/>
      <c r="Q111" s="111">
        <v>4213</v>
      </c>
      <c r="R111" s="50" t="s">
        <v>64</v>
      </c>
      <c r="S111" s="113"/>
      <c r="T111" s="114"/>
      <c r="U111" s="114"/>
      <c r="V111" s="33">
        <v>750000</v>
      </c>
      <c r="W111" s="266">
        <v>0</v>
      </c>
      <c r="X111" s="266">
        <v>0</v>
      </c>
      <c r="Y111" s="266">
        <v>0</v>
      </c>
      <c r="Z111" s="266">
        <v>0</v>
      </c>
      <c r="AA111" s="354">
        <f t="shared" si="4"/>
        <v>0</v>
      </c>
    </row>
    <row r="112" spans="1:27" s="84" customFormat="1" ht="14.25" thickBot="1">
      <c r="A112" s="269"/>
      <c r="B112" s="269"/>
      <c r="C112" s="269"/>
      <c r="D112" s="269"/>
      <c r="E112" s="27"/>
      <c r="F112" s="27"/>
      <c r="G112" s="109"/>
      <c r="H112" s="223"/>
      <c r="I112" s="223"/>
      <c r="M112" s="34"/>
      <c r="N112" s="206"/>
      <c r="P112" s="289"/>
      <c r="Q112" s="110">
        <v>422</v>
      </c>
      <c r="R112" s="69" t="s">
        <v>84</v>
      </c>
      <c r="S112" s="16"/>
      <c r="T112" s="40"/>
      <c r="U112" s="40"/>
      <c r="V112" s="27">
        <f>SUM(V113:V118)</f>
        <v>622945</v>
      </c>
      <c r="W112" s="269">
        <f>SUM(W113:W118)</f>
        <v>866516</v>
      </c>
      <c r="X112" s="269">
        <f>SUM(X113:X118)</f>
        <v>848016</v>
      </c>
      <c r="Y112" s="269">
        <f>SUM(Y113:Y118)</f>
        <v>18500</v>
      </c>
      <c r="Z112" s="269">
        <f>SUM(Z113:Z118)</f>
        <v>0</v>
      </c>
      <c r="AA112" s="354">
        <f t="shared" si="4"/>
        <v>866516</v>
      </c>
    </row>
    <row r="113" spans="1:27" ht="14.25" thickBot="1">
      <c r="A113" s="266"/>
      <c r="B113" s="265"/>
      <c r="C113" s="266"/>
      <c r="D113" s="266"/>
      <c r="E113" s="7"/>
      <c r="F113" s="7"/>
      <c r="G113" s="109"/>
      <c r="H113" s="218"/>
      <c r="I113" s="219"/>
      <c r="M113" s="34"/>
      <c r="N113" s="206"/>
      <c r="Q113" s="111">
        <v>4221</v>
      </c>
      <c r="R113" s="112" t="s">
        <v>43</v>
      </c>
      <c r="S113" s="113">
        <v>289267</v>
      </c>
      <c r="T113" s="114" t="e">
        <f>#REF!-S113</f>
        <v>#REF!</v>
      </c>
      <c r="U113" s="114">
        <v>0</v>
      </c>
      <c r="V113" s="33">
        <v>267995</v>
      </c>
      <c r="W113" s="270">
        <v>105088</v>
      </c>
      <c r="X113" s="270">
        <v>86588</v>
      </c>
      <c r="Y113" s="284">
        <v>18500</v>
      </c>
      <c r="Z113" s="270"/>
      <c r="AA113" s="354">
        <f t="shared" si="4"/>
        <v>105088</v>
      </c>
    </row>
    <row r="114" spans="1:27" ht="14.25" thickBot="1">
      <c r="A114" s="266"/>
      <c r="B114" s="265"/>
      <c r="C114" s="266"/>
      <c r="D114" s="266"/>
      <c r="E114" s="7"/>
      <c r="F114" s="7"/>
      <c r="G114" s="109"/>
      <c r="H114" s="218"/>
      <c r="I114" s="219"/>
      <c r="M114" s="34"/>
      <c r="N114" s="206"/>
      <c r="Q114" s="111">
        <v>4222</v>
      </c>
      <c r="R114" s="112" t="s">
        <v>44</v>
      </c>
      <c r="S114" s="113">
        <v>677</v>
      </c>
      <c r="T114" s="114" t="e">
        <f>#REF!-S114</f>
        <v>#REF!</v>
      </c>
      <c r="U114" s="114">
        <v>0</v>
      </c>
      <c r="V114" s="7">
        <v>0</v>
      </c>
      <c r="W114" s="270">
        <v>0</v>
      </c>
      <c r="X114" s="270">
        <v>0</v>
      </c>
      <c r="Y114" s="270"/>
      <c r="Z114" s="270"/>
      <c r="AA114" s="354">
        <f t="shared" si="4"/>
        <v>0</v>
      </c>
    </row>
    <row r="115" spans="1:27" ht="14.25" thickBot="1">
      <c r="A115" s="266"/>
      <c r="B115" s="265"/>
      <c r="C115" s="266"/>
      <c r="D115" s="266"/>
      <c r="E115" s="7"/>
      <c r="F115" s="7"/>
      <c r="G115" s="109"/>
      <c r="H115" s="218"/>
      <c r="I115" s="219"/>
      <c r="M115" s="34"/>
      <c r="N115" s="206"/>
      <c r="Q115" s="111">
        <v>4223</v>
      </c>
      <c r="R115" s="112" t="s">
        <v>45</v>
      </c>
      <c r="S115" s="113">
        <v>110000</v>
      </c>
      <c r="T115" s="114">
        <v>0</v>
      </c>
      <c r="U115" s="114" t="e">
        <f>S115-#REF!</f>
        <v>#REF!</v>
      </c>
      <c r="V115" s="33">
        <v>158125</v>
      </c>
      <c r="W115" s="266">
        <v>125437</v>
      </c>
      <c r="X115" s="266">
        <v>125437</v>
      </c>
      <c r="Y115" s="266"/>
      <c r="Z115" s="266"/>
      <c r="AA115" s="354">
        <f t="shared" si="4"/>
        <v>125437</v>
      </c>
    </row>
    <row r="116" spans="1:27" ht="14.25" thickBot="1">
      <c r="A116" s="265"/>
      <c r="B116" s="265"/>
      <c r="C116" s="266"/>
      <c r="D116" s="266"/>
      <c r="E116" s="7"/>
      <c r="F116" s="7"/>
      <c r="G116" s="109"/>
      <c r="H116" s="218"/>
      <c r="I116" s="219"/>
      <c r="M116" s="34"/>
      <c r="N116" s="206"/>
      <c r="Q116" s="111">
        <v>4224</v>
      </c>
      <c r="R116" s="112" t="s">
        <v>46</v>
      </c>
      <c r="S116" s="113">
        <v>158061</v>
      </c>
      <c r="T116" s="114">
        <v>20172</v>
      </c>
      <c r="U116" s="114">
        <v>0</v>
      </c>
      <c r="V116" s="33">
        <v>108950</v>
      </c>
      <c r="W116" s="273">
        <v>635991</v>
      </c>
      <c r="X116" s="273">
        <v>635991</v>
      </c>
      <c r="Y116" s="273"/>
      <c r="Z116" s="273"/>
      <c r="AA116" s="354">
        <f t="shared" si="4"/>
        <v>635991</v>
      </c>
    </row>
    <row r="117" spans="1:27" ht="14.25" thickBot="1">
      <c r="A117" s="266"/>
      <c r="B117" s="265"/>
      <c r="C117" s="266"/>
      <c r="D117" s="266"/>
      <c r="E117" s="7"/>
      <c r="F117" s="7"/>
      <c r="G117" s="109"/>
      <c r="H117" s="218"/>
      <c r="I117" s="219"/>
      <c r="M117" s="34"/>
      <c r="N117" s="206"/>
      <c r="Q117" s="111">
        <v>4225</v>
      </c>
      <c r="R117" s="112" t="s">
        <v>47</v>
      </c>
      <c r="S117" s="113">
        <v>24354</v>
      </c>
      <c r="T117" s="114">
        <v>2030</v>
      </c>
      <c r="U117" s="114">
        <v>0</v>
      </c>
      <c r="V117" s="33">
        <v>59125</v>
      </c>
      <c r="W117" s="265">
        <v>0</v>
      </c>
      <c r="X117" s="265">
        <v>0</v>
      </c>
      <c r="Y117" s="265">
        <v>0</v>
      </c>
      <c r="Z117" s="265">
        <v>0</v>
      </c>
      <c r="AA117" s="354">
        <f t="shared" si="4"/>
        <v>0</v>
      </c>
    </row>
    <row r="118" spans="1:27" ht="14.25" thickBot="1">
      <c r="A118" s="266"/>
      <c r="B118" s="265"/>
      <c r="C118" s="266"/>
      <c r="D118" s="266"/>
      <c r="E118" s="7"/>
      <c r="F118" s="7"/>
      <c r="G118" s="109"/>
      <c r="H118" s="218"/>
      <c r="I118" s="219"/>
      <c r="M118" s="34"/>
      <c r="N118" s="206"/>
      <c r="Q118" s="111">
        <v>4227</v>
      </c>
      <c r="R118" s="112" t="s">
        <v>48</v>
      </c>
      <c r="S118" s="113">
        <v>0</v>
      </c>
      <c r="T118" s="114">
        <v>0</v>
      </c>
      <c r="U118" s="114" t="e">
        <f>S118-#REF!</f>
        <v>#REF!</v>
      </c>
      <c r="V118" s="7">
        <v>28750</v>
      </c>
      <c r="W118" s="265">
        <v>0</v>
      </c>
      <c r="X118" s="265">
        <v>0</v>
      </c>
      <c r="Y118" s="265">
        <v>0</v>
      </c>
      <c r="Z118" s="265">
        <v>0</v>
      </c>
      <c r="AA118" s="354">
        <f t="shared" si="4"/>
        <v>0</v>
      </c>
    </row>
    <row r="119" spans="1:27" s="84" customFormat="1" ht="14.25" thickBot="1">
      <c r="A119" s="264"/>
      <c r="B119" s="264"/>
      <c r="C119" s="264"/>
      <c r="D119" s="264"/>
      <c r="E119" s="6"/>
      <c r="F119" s="6"/>
      <c r="G119" s="109"/>
      <c r="H119" s="218"/>
      <c r="I119" s="223"/>
      <c r="M119" s="34"/>
      <c r="N119" s="210"/>
      <c r="P119" s="289"/>
      <c r="Q119" s="110">
        <v>423</v>
      </c>
      <c r="R119" s="123" t="s">
        <v>49</v>
      </c>
      <c r="S119" s="16"/>
      <c r="T119" s="40"/>
      <c r="U119" s="40"/>
      <c r="V119" s="6">
        <f>V120</f>
        <v>137500</v>
      </c>
      <c r="W119" s="264">
        <f>W120</f>
        <v>250000</v>
      </c>
      <c r="X119" s="264">
        <f>X120</f>
        <v>250000</v>
      </c>
      <c r="Y119" s="264">
        <f>Y120</f>
        <v>0</v>
      </c>
      <c r="Z119" s="264">
        <f>Z120</f>
        <v>0</v>
      </c>
      <c r="AA119" s="354">
        <f t="shared" si="4"/>
        <v>250000</v>
      </c>
    </row>
    <row r="120" spans="1:27" ht="14.25" thickBot="1">
      <c r="A120" s="266"/>
      <c r="B120" s="265"/>
      <c r="C120" s="266"/>
      <c r="D120" s="266"/>
      <c r="E120" s="7"/>
      <c r="F120" s="33"/>
      <c r="G120" s="109"/>
      <c r="H120" s="218"/>
      <c r="I120" s="219"/>
      <c r="M120" s="34"/>
      <c r="N120" s="206"/>
      <c r="Q120" s="111">
        <v>4231</v>
      </c>
      <c r="R120" s="112" t="s">
        <v>85</v>
      </c>
      <c r="S120" s="113">
        <v>0</v>
      </c>
      <c r="T120" s="114">
        <v>0</v>
      </c>
      <c r="U120" s="114" t="e">
        <f>S120-#REF!</f>
        <v>#REF!</v>
      </c>
      <c r="V120" s="33">
        <v>137500</v>
      </c>
      <c r="W120" s="294">
        <v>250000</v>
      </c>
      <c r="X120" s="294">
        <v>250000</v>
      </c>
      <c r="Y120" s="281">
        <v>0</v>
      </c>
      <c r="Z120" s="281">
        <v>0</v>
      </c>
      <c r="AA120" s="354">
        <f t="shared" si="4"/>
        <v>250000</v>
      </c>
    </row>
    <row r="121" spans="1:27" s="84" customFormat="1" ht="14.25" thickBot="1">
      <c r="A121" s="269"/>
      <c r="B121" s="269"/>
      <c r="C121" s="269"/>
      <c r="D121" s="269"/>
      <c r="E121" s="27"/>
      <c r="F121" s="27"/>
      <c r="G121" s="109"/>
      <c r="H121" s="218"/>
      <c r="I121" s="223"/>
      <c r="M121" s="34"/>
      <c r="N121" s="206"/>
      <c r="P121" s="289"/>
      <c r="Q121" s="110">
        <v>426</v>
      </c>
      <c r="R121" s="123" t="s">
        <v>86</v>
      </c>
      <c r="S121" s="16"/>
      <c r="T121" s="40"/>
      <c r="U121" s="40"/>
      <c r="V121" s="27">
        <f>V122</f>
        <v>107750</v>
      </c>
      <c r="W121" s="269">
        <f>W122</f>
        <v>62500</v>
      </c>
      <c r="X121" s="269">
        <f>X122</f>
        <v>62500</v>
      </c>
      <c r="Y121" s="269">
        <f>Y122</f>
        <v>0</v>
      </c>
      <c r="Z121" s="269">
        <f>Z122</f>
        <v>0</v>
      </c>
      <c r="AA121" s="354">
        <f t="shared" si="4"/>
        <v>62500</v>
      </c>
    </row>
    <row r="122" spans="1:27" ht="14.25" thickBot="1">
      <c r="A122" s="266"/>
      <c r="B122" s="265"/>
      <c r="C122" s="266"/>
      <c r="D122" s="266"/>
      <c r="E122" s="7"/>
      <c r="F122" s="7"/>
      <c r="G122" s="109"/>
      <c r="H122" s="218"/>
      <c r="I122" s="219"/>
      <c r="M122" s="34"/>
      <c r="N122" s="206"/>
      <c r="Q122" s="111">
        <v>4262</v>
      </c>
      <c r="R122" s="128" t="s">
        <v>42</v>
      </c>
      <c r="S122" s="113">
        <v>0</v>
      </c>
      <c r="T122" s="114">
        <v>75768</v>
      </c>
      <c r="U122" s="114">
        <v>0</v>
      </c>
      <c r="V122" s="33">
        <v>107750</v>
      </c>
      <c r="W122" s="273">
        <v>62500</v>
      </c>
      <c r="X122" s="273">
        <v>62500</v>
      </c>
      <c r="Y122" s="273">
        <v>0</v>
      </c>
      <c r="Z122" s="273"/>
      <c r="AA122" s="354">
        <f t="shared" si="4"/>
        <v>62500</v>
      </c>
    </row>
    <row r="123" spans="1:27" ht="24" thickBot="1">
      <c r="A123" s="269"/>
      <c r="B123" s="269"/>
      <c r="C123" s="269"/>
      <c r="D123" s="269"/>
      <c r="E123" s="27"/>
      <c r="F123" s="27"/>
      <c r="G123" s="109"/>
      <c r="H123" s="218"/>
      <c r="I123" s="219"/>
      <c r="M123" s="34"/>
      <c r="N123" s="206"/>
      <c r="Q123" s="110">
        <v>45</v>
      </c>
      <c r="R123" s="58" t="s">
        <v>75</v>
      </c>
      <c r="S123" s="113"/>
      <c r="T123" s="114"/>
      <c r="U123" s="114"/>
      <c r="V123" s="27">
        <f>V125</f>
        <v>24000</v>
      </c>
      <c r="W123" s="269">
        <f aca="true" t="shared" si="7" ref="W123:Z124">W124</f>
        <v>0</v>
      </c>
      <c r="X123" s="269">
        <f t="shared" si="7"/>
        <v>0</v>
      </c>
      <c r="Y123" s="269">
        <f t="shared" si="7"/>
        <v>0</v>
      </c>
      <c r="Z123" s="269">
        <f t="shared" si="7"/>
        <v>0</v>
      </c>
      <c r="AA123" s="354">
        <f t="shared" si="4"/>
        <v>0</v>
      </c>
    </row>
    <row r="124" spans="1:27" ht="14.25" thickBot="1">
      <c r="A124" s="269"/>
      <c r="B124" s="269"/>
      <c r="C124" s="269"/>
      <c r="D124" s="269"/>
      <c r="E124" s="27"/>
      <c r="F124" s="27"/>
      <c r="G124" s="109"/>
      <c r="H124" s="218"/>
      <c r="I124" s="219"/>
      <c r="M124" s="34"/>
      <c r="N124" s="206"/>
      <c r="Q124" s="110">
        <v>453</v>
      </c>
      <c r="R124" s="112" t="s">
        <v>99</v>
      </c>
      <c r="S124" s="113"/>
      <c r="T124" s="114"/>
      <c r="U124" s="114"/>
      <c r="V124" s="27"/>
      <c r="W124" s="269">
        <f t="shared" si="7"/>
        <v>0</v>
      </c>
      <c r="X124" s="269">
        <f t="shared" si="7"/>
        <v>0</v>
      </c>
      <c r="Y124" s="269">
        <f t="shared" si="7"/>
        <v>0</v>
      </c>
      <c r="Z124" s="269">
        <f t="shared" si="7"/>
        <v>0</v>
      </c>
      <c r="AA124" s="354">
        <f t="shared" si="4"/>
        <v>0</v>
      </c>
    </row>
    <row r="125" spans="1:27" ht="14.25" thickBot="1">
      <c r="A125" s="266"/>
      <c r="B125" s="265"/>
      <c r="C125" s="266"/>
      <c r="D125" s="266"/>
      <c r="E125" s="7"/>
      <c r="F125" s="7"/>
      <c r="G125" s="109"/>
      <c r="H125" s="218"/>
      <c r="I125" s="219"/>
      <c r="M125" s="34"/>
      <c r="N125" s="206"/>
      <c r="Q125" s="111">
        <v>4531</v>
      </c>
      <c r="R125" s="112" t="s">
        <v>99</v>
      </c>
      <c r="S125" s="113">
        <v>0</v>
      </c>
      <c r="T125" s="114">
        <v>0</v>
      </c>
      <c r="U125" s="114" t="e">
        <f>S125-#REF!</f>
        <v>#REF!</v>
      </c>
      <c r="V125" s="7">
        <v>24000</v>
      </c>
      <c r="W125" s="271">
        <v>0</v>
      </c>
      <c r="X125" s="271">
        <v>0</v>
      </c>
      <c r="Y125" s="271">
        <v>0</v>
      </c>
      <c r="Z125" s="271">
        <v>0</v>
      </c>
      <c r="AA125" s="354">
        <f t="shared" si="4"/>
        <v>0</v>
      </c>
    </row>
    <row r="126" spans="1:27" ht="14.25" thickBot="1">
      <c r="A126" s="263"/>
      <c r="B126" s="263"/>
      <c r="C126" s="263"/>
      <c r="D126" s="263"/>
      <c r="E126" s="25"/>
      <c r="F126" s="25"/>
      <c r="G126" s="109"/>
      <c r="H126" s="17"/>
      <c r="I126" s="17"/>
      <c r="M126" s="34"/>
      <c r="N126" s="206"/>
      <c r="P126" s="263"/>
      <c r="Q126" s="110" t="s">
        <v>76</v>
      </c>
      <c r="R126" s="96" t="s">
        <v>70</v>
      </c>
      <c r="S126" s="16">
        <f>S51+S59+S62+S66+S73+S85+S92+S103</f>
        <v>19014007</v>
      </c>
      <c r="T126" s="40" t="e">
        <f>T51+T59+T62+T66+T73+T85+T92+T103</f>
        <v>#REF!</v>
      </c>
      <c r="U126" s="40" t="e">
        <f>U51+U59+U62+U66+U73+U85+U92+U103</f>
        <v>#REF!</v>
      </c>
      <c r="V126" s="17">
        <f>V50+V103</f>
        <v>24332453</v>
      </c>
      <c r="W126" s="263">
        <f>W50+W103</f>
        <v>19913371</v>
      </c>
      <c r="X126" s="263">
        <f>X50+X103</f>
        <v>19151571</v>
      </c>
      <c r="Y126" s="263">
        <f>Y50+Y103</f>
        <v>320000</v>
      </c>
      <c r="Z126" s="263">
        <f>Z50+Z103</f>
        <v>441800</v>
      </c>
      <c r="AA126" s="354">
        <f t="shared" si="4"/>
        <v>19913371</v>
      </c>
    </row>
    <row r="127" spans="1:27" ht="14.25" thickBot="1">
      <c r="A127" s="266"/>
      <c r="B127" s="266"/>
      <c r="C127" s="266"/>
      <c r="D127" s="266"/>
      <c r="E127" s="7"/>
      <c r="F127" s="7"/>
      <c r="G127" s="109"/>
      <c r="H127" s="218"/>
      <c r="I127" s="219"/>
      <c r="M127" s="34"/>
      <c r="N127" s="206"/>
      <c r="Q127" s="110"/>
      <c r="R127" s="50"/>
      <c r="S127" s="113"/>
      <c r="T127" s="114"/>
      <c r="U127" s="114"/>
      <c r="V127" s="7"/>
      <c r="W127" s="271"/>
      <c r="X127" s="271"/>
      <c r="Y127" s="271"/>
      <c r="Z127" s="271"/>
      <c r="AA127" s="354">
        <f t="shared" si="4"/>
        <v>0</v>
      </c>
    </row>
    <row r="128" spans="1:27" ht="13.5">
      <c r="A128" s="231"/>
      <c r="B128" s="282"/>
      <c r="D128" s="231"/>
      <c r="E128" s="9"/>
      <c r="F128" s="9"/>
      <c r="G128" s="109"/>
      <c r="H128" s="9"/>
      <c r="I128" s="9"/>
      <c r="R128" s="129"/>
      <c r="S128" s="1"/>
      <c r="T128" s="130"/>
      <c r="U128" s="131"/>
      <c r="V128" s="9"/>
      <c r="W128" s="231">
        <f>SUM(W45-W126-W127)</f>
        <v>0</v>
      </c>
      <c r="X128" s="231">
        <f>SUM(X45-X126-X127)</f>
        <v>0</v>
      </c>
      <c r="Y128" s="231">
        <f>SUM(Y45-Y126-Y127)</f>
        <v>0</v>
      </c>
      <c r="Z128" s="231">
        <f>SUM(Z45-Z126-Z127)</f>
        <v>0</v>
      </c>
      <c r="AA128" s="354">
        <f t="shared" si="4"/>
        <v>0</v>
      </c>
    </row>
    <row r="129" spans="4:26" ht="13.5">
      <c r="D129" s="231"/>
      <c r="E129" s="1"/>
      <c r="F129" s="1"/>
      <c r="H129" s="34"/>
      <c r="I129" s="34"/>
      <c r="N129" s="4"/>
      <c r="P129" s="4"/>
      <c r="Q129" s="130"/>
      <c r="R129" s="129"/>
      <c r="S129" s="3"/>
      <c r="T129" s="2"/>
      <c r="U129" s="2"/>
      <c r="V129" s="3"/>
      <c r="W129" s="229"/>
      <c r="X129" s="229"/>
      <c r="Y129" s="229"/>
      <c r="Z129" s="229"/>
    </row>
    <row r="130" spans="4:26" ht="13.5" hidden="1">
      <c r="D130" s="231"/>
      <c r="E130" s="1"/>
      <c r="F130" s="1"/>
      <c r="H130" s="34"/>
      <c r="I130" s="34"/>
      <c r="N130" s="4"/>
      <c r="P130" s="4"/>
      <c r="Q130" s="130"/>
      <c r="R130" s="35"/>
      <c r="S130" s="3"/>
      <c r="T130" s="2"/>
      <c r="U130" s="2"/>
      <c r="V130" s="3"/>
      <c r="W130" s="229">
        <f>AD126+AA126</f>
        <v>19913371</v>
      </c>
      <c r="X130" s="229">
        <f>AE126+AB126</f>
        <v>0</v>
      </c>
      <c r="Y130" s="229">
        <f>AF126+AC126</f>
        <v>0</v>
      </c>
      <c r="Z130" s="229">
        <f>AG126+AD126</f>
        <v>0</v>
      </c>
    </row>
    <row r="131" spans="4:26" ht="13.5" hidden="1">
      <c r="D131" s="231"/>
      <c r="E131" s="1"/>
      <c r="F131" s="1"/>
      <c r="H131" s="34"/>
      <c r="I131" s="34"/>
      <c r="N131" s="4"/>
      <c r="P131" s="4"/>
      <c r="Q131" s="130"/>
      <c r="R131" s="133"/>
      <c r="S131" s="3"/>
      <c r="T131" s="2"/>
      <c r="U131" s="2"/>
      <c r="V131" s="3"/>
      <c r="W131" s="229"/>
      <c r="X131" s="229"/>
      <c r="Y131" s="229"/>
      <c r="Z131" s="229"/>
    </row>
    <row r="132" spans="8:26" ht="13.5" hidden="1">
      <c r="H132" s="34"/>
      <c r="I132" s="34"/>
      <c r="J132" s="1"/>
      <c r="N132" s="4"/>
      <c r="P132" s="4"/>
      <c r="Q132" s="130"/>
      <c r="R132" s="134"/>
      <c r="S132" s="135"/>
      <c r="T132" s="136"/>
      <c r="U132" s="136"/>
      <c r="V132" s="3"/>
      <c r="W132" s="229"/>
      <c r="X132" s="229"/>
      <c r="Y132" s="229"/>
      <c r="Z132" s="229"/>
    </row>
    <row r="133" spans="14:26" ht="13.5">
      <c r="N133" s="4"/>
      <c r="P133" s="4"/>
      <c r="Q133" s="130"/>
      <c r="R133" s="134"/>
      <c r="S133" s="135"/>
      <c r="T133" s="136"/>
      <c r="U133" s="136"/>
      <c r="V133" s="3"/>
      <c r="W133" s="229"/>
      <c r="X133" s="229"/>
      <c r="Y133" s="229"/>
      <c r="Z133" s="229"/>
    </row>
    <row r="134" spans="14:26" ht="13.5">
      <c r="N134" s="4"/>
      <c r="P134" s="4"/>
      <c r="Q134" s="130"/>
      <c r="R134" s="134"/>
      <c r="S134" s="135"/>
      <c r="T134" s="136"/>
      <c r="U134" s="136"/>
      <c r="V134" s="3"/>
      <c r="W134" s="229"/>
      <c r="X134" s="229"/>
      <c r="Y134" s="229"/>
      <c r="Z134" s="229"/>
    </row>
    <row r="135" spans="14:26" ht="13.5">
      <c r="N135" s="4"/>
      <c r="P135" s="4"/>
      <c r="Q135" s="130"/>
      <c r="R135" s="134"/>
      <c r="S135" s="135"/>
      <c r="T135" s="136"/>
      <c r="U135" s="136"/>
      <c r="V135" s="3"/>
      <c r="W135" s="229"/>
      <c r="X135" s="229"/>
      <c r="Y135" s="229"/>
      <c r="Z135" s="229"/>
    </row>
    <row r="136" spans="14:26" ht="13.5">
      <c r="N136" s="4"/>
      <c r="P136" s="4"/>
      <c r="Q136" s="130"/>
      <c r="R136" s="134"/>
      <c r="S136" s="135"/>
      <c r="T136" s="136"/>
      <c r="U136" s="136"/>
      <c r="V136" s="3"/>
      <c r="W136" s="229"/>
      <c r="X136" s="229"/>
      <c r="Y136" s="229"/>
      <c r="Z136" s="229"/>
    </row>
    <row r="137" spans="14:26" ht="13.5">
      <c r="N137" s="4"/>
      <c r="P137" s="4"/>
      <c r="Q137" s="130"/>
      <c r="R137" s="134"/>
      <c r="S137" s="135"/>
      <c r="T137" s="137"/>
      <c r="U137" s="136"/>
      <c r="V137" s="3"/>
      <c r="W137" s="229"/>
      <c r="X137" s="229"/>
      <c r="Y137" s="229"/>
      <c r="Z137" s="229"/>
    </row>
    <row r="138" spans="14:26" ht="13.5">
      <c r="N138" s="4"/>
      <c r="P138" s="4"/>
      <c r="Q138" s="130"/>
      <c r="R138" s="134"/>
      <c r="S138" s="135"/>
      <c r="T138" s="137"/>
      <c r="U138" s="136"/>
      <c r="V138" s="3"/>
      <c r="W138" s="229"/>
      <c r="X138" s="229"/>
      <c r="Y138" s="229"/>
      <c r="Z138" s="229"/>
    </row>
    <row r="139" spans="14:26" ht="13.5">
      <c r="N139" s="4"/>
      <c r="P139" s="4"/>
      <c r="Q139" s="130"/>
      <c r="R139" s="134"/>
      <c r="S139" s="135"/>
      <c r="T139" s="137"/>
      <c r="U139" s="136"/>
      <c r="V139" s="3"/>
      <c r="W139" s="229"/>
      <c r="X139" s="229"/>
      <c r="Y139" s="229"/>
      <c r="Z139" s="229"/>
    </row>
    <row r="140" spans="14:26" ht="13.5">
      <c r="N140" s="4"/>
      <c r="P140" s="4"/>
      <c r="Q140" s="130"/>
      <c r="R140" s="134"/>
      <c r="S140" s="135"/>
      <c r="T140" s="137"/>
      <c r="U140" s="136"/>
      <c r="V140" s="3"/>
      <c r="W140" s="229"/>
      <c r="X140" s="229"/>
      <c r="Y140" s="229"/>
      <c r="Z140" s="229"/>
    </row>
    <row r="141" spans="14:26" ht="13.5">
      <c r="N141" s="4"/>
      <c r="P141" s="4"/>
      <c r="Q141" s="130"/>
      <c r="R141" s="134"/>
      <c r="S141" s="135"/>
      <c r="T141" s="137"/>
      <c r="U141" s="136"/>
      <c r="V141" s="3"/>
      <c r="W141" s="229"/>
      <c r="X141" s="229"/>
      <c r="Y141" s="229"/>
      <c r="Z141" s="229"/>
    </row>
    <row r="142" spans="14:26" ht="13.5">
      <c r="N142" s="4"/>
      <c r="P142" s="4"/>
      <c r="Q142" s="130"/>
      <c r="R142" s="134"/>
      <c r="S142" s="135"/>
      <c r="T142" s="137"/>
      <c r="U142" s="136"/>
      <c r="V142" s="3"/>
      <c r="W142" s="229"/>
      <c r="X142" s="229"/>
      <c r="Y142" s="229"/>
      <c r="Z142" s="229"/>
    </row>
    <row r="143" spans="14:26" ht="13.5">
      <c r="N143" s="4"/>
      <c r="P143" s="4"/>
      <c r="Q143" s="130"/>
      <c r="R143" s="134"/>
      <c r="S143" s="135"/>
      <c r="T143" s="137"/>
      <c r="U143" s="136"/>
      <c r="V143" s="3"/>
      <c r="W143" s="229"/>
      <c r="X143" s="229"/>
      <c r="Y143" s="229"/>
      <c r="Z143" s="229"/>
    </row>
    <row r="144" spans="14:26" ht="13.5">
      <c r="N144" s="4"/>
      <c r="P144" s="4"/>
      <c r="Q144" s="130"/>
      <c r="R144" s="134"/>
      <c r="S144" s="135"/>
      <c r="T144" s="137"/>
      <c r="U144" s="136"/>
      <c r="V144" s="3"/>
      <c r="W144" s="229"/>
      <c r="X144" s="229"/>
      <c r="Y144" s="229"/>
      <c r="Z144" s="229"/>
    </row>
    <row r="145" spans="1:26" ht="13.5">
      <c r="A145" s="4"/>
      <c r="B145" s="4"/>
      <c r="C145" s="4"/>
      <c r="D145" s="4"/>
      <c r="G145" s="4"/>
      <c r="N145" s="4"/>
      <c r="P145" s="4"/>
      <c r="Q145" s="130"/>
      <c r="R145" s="134"/>
      <c r="S145" s="135"/>
      <c r="T145" s="137"/>
      <c r="U145" s="136"/>
      <c r="V145" s="3"/>
      <c r="W145" s="229"/>
      <c r="X145" s="229"/>
      <c r="Y145" s="229"/>
      <c r="Z145" s="229"/>
    </row>
    <row r="146" spans="1:26" ht="13.5">
      <c r="A146" s="4"/>
      <c r="B146" s="4"/>
      <c r="C146" s="4"/>
      <c r="D146" s="4"/>
      <c r="G146" s="4"/>
      <c r="N146" s="4"/>
      <c r="P146" s="4"/>
      <c r="Q146" s="130"/>
      <c r="R146" s="134"/>
      <c r="S146" s="135"/>
      <c r="T146" s="137"/>
      <c r="U146" s="136"/>
      <c r="V146" s="3"/>
      <c r="W146" s="229"/>
      <c r="X146" s="229"/>
      <c r="Y146" s="229"/>
      <c r="Z146" s="229"/>
    </row>
    <row r="147" spans="1:26" ht="13.5">
      <c r="A147" s="4"/>
      <c r="B147" s="4"/>
      <c r="C147" s="4"/>
      <c r="D147" s="4"/>
      <c r="G147" s="4"/>
      <c r="N147" s="4"/>
      <c r="P147" s="4"/>
      <c r="Q147" s="130"/>
      <c r="R147" s="134"/>
      <c r="S147" s="135"/>
      <c r="T147" s="137"/>
      <c r="U147" s="136"/>
      <c r="V147" s="3"/>
      <c r="W147" s="229"/>
      <c r="X147" s="229"/>
      <c r="Y147" s="229"/>
      <c r="Z147" s="229"/>
    </row>
    <row r="148" spans="1:26" ht="13.5">
      <c r="A148" s="4"/>
      <c r="B148" s="4"/>
      <c r="C148" s="4"/>
      <c r="D148" s="4"/>
      <c r="G148" s="4"/>
      <c r="N148" s="4"/>
      <c r="P148" s="4"/>
      <c r="Q148" s="130"/>
      <c r="R148" s="134"/>
      <c r="S148" s="135"/>
      <c r="T148" s="137"/>
      <c r="U148" s="136"/>
      <c r="V148" s="3"/>
      <c r="W148" s="229"/>
      <c r="X148" s="229"/>
      <c r="Y148" s="229"/>
      <c r="Z148" s="229"/>
    </row>
    <row r="149" spans="1:26" ht="13.5">
      <c r="A149" s="4"/>
      <c r="B149" s="4"/>
      <c r="C149" s="4"/>
      <c r="D149" s="4"/>
      <c r="G149" s="4"/>
      <c r="N149" s="4"/>
      <c r="P149" s="4"/>
      <c r="Q149" s="130"/>
      <c r="R149" s="134"/>
      <c r="S149" s="135"/>
      <c r="T149" s="137"/>
      <c r="U149" s="136"/>
      <c r="V149" s="3"/>
      <c r="W149" s="229"/>
      <c r="X149" s="229"/>
      <c r="Y149" s="229"/>
      <c r="Z149" s="229"/>
    </row>
    <row r="150" spans="1:26" ht="13.5">
      <c r="A150" s="4"/>
      <c r="B150" s="4"/>
      <c r="C150" s="4"/>
      <c r="D150" s="4"/>
      <c r="G150" s="4"/>
      <c r="N150" s="4"/>
      <c r="P150" s="4"/>
      <c r="Q150" s="130"/>
      <c r="R150" s="134"/>
      <c r="S150" s="135"/>
      <c r="T150" s="137"/>
      <c r="U150" s="136"/>
      <c r="V150" s="3"/>
      <c r="W150" s="229"/>
      <c r="X150" s="229"/>
      <c r="Y150" s="229"/>
      <c r="Z150" s="229"/>
    </row>
    <row r="151" spans="1:26" ht="13.5">
      <c r="A151" s="4"/>
      <c r="B151" s="4"/>
      <c r="C151" s="4"/>
      <c r="D151" s="4"/>
      <c r="G151" s="4"/>
      <c r="N151" s="4"/>
      <c r="P151" s="4"/>
      <c r="Q151" s="130"/>
      <c r="R151" s="134"/>
      <c r="S151" s="135"/>
      <c r="T151" s="137"/>
      <c r="U151" s="136"/>
      <c r="V151" s="3"/>
      <c r="W151" s="229"/>
      <c r="X151" s="229"/>
      <c r="Y151" s="229"/>
      <c r="Z151" s="229"/>
    </row>
    <row r="152" spans="1:26" ht="13.5">
      <c r="A152" s="4"/>
      <c r="B152" s="4"/>
      <c r="C152" s="4"/>
      <c r="D152" s="4"/>
      <c r="G152" s="4"/>
      <c r="N152" s="4"/>
      <c r="P152" s="4"/>
      <c r="Q152" s="130"/>
      <c r="R152" s="134"/>
      <c r="S152" s="135"/>
      <c r="T152" s="137"/>
      <c r="U152" s="136"/>
      <c r="V152" s="3"/>
      <c r="W152" s="229"/>
      <c r="X152" s="229"/>
      <c r="Y152" s="229"/>
      <c r="Z152" s="229"/>
    </row>
    <row r="153" spans="1:26" ht="13.5">
      <c r="A153" s="4"/>
      <c r="B153" s="4"/>
      <c r="C153" s="4"/>
      <c r="D153" s="4"/>
      <c r="G153" s="4"/>
      <c r="N153" s="4"/>
      <c r="P153" s="4"/>
      <c r="Q153" s="130"/>
      <c r="R153" s="134"/>
      <c r="S153" s="135"/>
      <c r="T153" s="137"/>
      <c r="U153" s="136"/>
      <c r="V153" s="3"/>
      <c r="W153" s="229"/>
      <c r="X153" s="229"/>
      <c r="Y153" s="229"/>
      <c r="Z153" s="229"/>
    </row>
    <row r="154" spans="1:26" ht="13.5">
      <c r="A154" s="4"/>
      <c r="B154" s="4"/>
      <c r="C154" s="4"/>
      <c r="D154" s="4"/>
      <c r="G154" s="4"/>
      <c r="N154" s="4"/>
      <c r="P154" s="4"/>
      <c r="Q154" s="130"/>
      <c r="R154" s="134"/>
      <c r="S154" s="135"/>
      <c r="T154" s="137"/>
      <c r="U154" s="136"/>
      <c r="V154" s="3"/>
      <c r="W154" s="229"/>
      <c r="X154" s="229"/>
      <c r="Y154" s="229"/>
      <c r="Z154" s="229"/>
    </row>
    <row r="155" spans="1:26" ht="13.5">
      <c r="A155" s="4"/>
      <c r="B155" s="4"/>
      <c r="C155" s="4"/>
      <c r="D155" s="4"/>
      <c r="G155" s="4"/>
      <c r="N155" s="4"/>
      <c r="P155" s="4"/>
      <c r="R155" s="134"/>
      <c r="S155" s="135"/>
      <c r="T155" s="137"/>
      <c r="U155" s="136"/>
      <c r="V155" s="3"/>
      <c r="W155" s="229"/>
      <c r="X155" s="229"/>
      <c r="Y155" s="229"/>
      <c r="Z155" s="229"/>
    </row>
    <row r="156" spans="1:26" ht="13.5">
      <c r="A156" s="4"/>
      <c r="B156" s="4"/>
      <c r="C156" s="4"/>
      <c r="D156" s="4"/>
      <c r="G156" s="4"/>
      <c r="N156" s="4"/>
      <c r="P156" s="4"/>
      <c r="R156" s="134"/>
      <c r="S156" s="135"/>
      <c r="T156" s="137"/>
      <c r="U156" s="136"/>
      <c r="V156" s="3"/>
      <c r="W156" s="229"/>
      <c r="X156" s="229"/>
      <c r="Y156" s="229"/>
      <c r="Z156" s="229"/>
    </row>
    <row r="157" spans="1:26" ht="13.5">
      <c r="A157" s="4"/>
      <c r="B157" s="4"/>
      <c r="C157" s="4"/>
      <c r="D157" s="4"/>
      <c r="G157" s="4"/>
      <c r="N157" s="4"/>
      <c r="P157" s="4"/>
      <c r="R157" s="134"/>
      <c r="S157" s="135"/>
      <c r="T157" s="137"/>
      <c r="U157" s="136"/>
      <c r="V157" s="3"/>
      <c r="W157" s="229"/>
      <c r="X157" s="229"/>
      <c r="Y157" s="229"/>
      <c r="Z157" s="229"/>
    </row>
    <row r="158" spans="1:26" ht="13.5">
      <c r="A158" s="4"/>
      <c r="B158" s="4"/>
      <c r="C158" s="4"/>
      <c r="D158" s="4"/>
      <c r="G158" s="4"/>
      <c r="N158" s="4"/>
      <c r="P158" s="4"/>
      <c r="R158" s="134"/>
      <c r="S158" s="135"/>
      <c r="T158" s="137"/>
      <c r="U158" s="136"/>
      <c r="V158" s="3"/>
      <c r="W158" s="229"/>
      <c r="X158" s="229"/>
      <c r="Y158" s="229"/>
      <c r="Z158" s="229"/>
    </row>
    <row r="159" spans="1:26" ht="13.5">
      <c r="A159" s="4"/>
      <c r="B159" s="4"/>
      <c r="C159" s="4"/>
      <c r="D159" s="4"/>
      <c r="G159" s="4"/>
      <c r="N159" s="4"/>
      <c r="P159" s="4"/>
      <c r="R159" s="134"/>
      <c r="S159" s="135"/>
      <c r="T159" s="137"/>
      <c r="U159" s="136"/>
      <c r="V159" s="3"/>
      <c r="W159" s="229"/>
      <c r="X159" s="229"/>
      <c r="Y159" s="229"/>
      <c r="Z159" s="229"/>
    </row>
    <row r="160" spans="1:26" ht="13.5">
      <c r="A160" s="4"/>
      <c r="B160" s="4"/>
      <c r="C160" s="4"/>
      <c r="D160" s="4"/>
      <c r="G160" s="4"/>
      <c r="N160" s="4"/>
      <c r="P160" s="4"/>
      <c r="R160" s="134"/>
      <c r="S160" s="135"/>
      <c r="T160" s="137"/>
      <c r="U160" s="136"/>
      <c r="V160" s="3"/>
      <c r="W160" s="229"/>
      <c r="X160" s="229"/>
      <c r="Y160" s="229"/>
      <c r="Z160" s="229"/>
    </row>
    <row r="161" spans="1:26" ht="13.5">
      <c r="A161" s="4"/>
      <c r="B161" s="4"/>
      <c r="C161" s="4"/>
      <c r="D161" s="4"/>
      <c r="G161" s="4"/>
      <c r="N161" s="4"/>
      <c r="P161" s="4"/>
      <c r="Q161" s="4"/>
      <c r="R161" s="134"/>
      <c r="S161" s="135"/>
      <c r="T161" s="137"/>
      <c r="U161" s="136"/>
      <c r="V161" s="3"/>
      <c r="W161" s="229"/>
      <c r="X161" s="229"/>
      <c r="Y161" s="229"/>
      <c r="Z161" s="229"/>
    </row>
    <row r="162" spans="1:26" ht="13.5">
      <c r="A162" s="4"/>
      <c r="B162" s="4"/>
      <c r="C162" s="4"/>
      <c r="D162" s="4"/>
      <c r="G162" s="4"/>
      <c r="N162" s="4"/>
      <c r="P162" s="4"/>
      <c r="Q162" s="4"/>
      <c r="R162" s="134"/>
      <c r="S162" s="135"/>
      <c r="T162" s="137"/>
      <c r="U162" s="136"/>
      <c r="V162" s="3"/>
      <c r="W162" s="229"/>
      <c r="X162" s="229"/>
      <c r="Y162" s="229"/>
      <c r="Z162" s="229"/>
    </row>
    <row r="163" spans="1:26" ht="13.5">
      <c r="A163" s="4"/>
      <c r="B163" s="4"/>
      <c r="C163" s="4"/>
      <c r="D163" s="4"/>
      <c r="G163" s="4"/>
      <c r="N163" s="4"/>
      <c r="P163" s="4"/>
      <c r="Q163" s="4"/>
      <c r="R163" s="134"/>
      <c r="S163" s="135"/>
      <c r="T163" s="137"/>
      <c r="U163" s="136"/>
      <c r="V163" s="3"/>
      <c r="W163" s="229"/>
      <c r="X163" s="229"/>
      <c r="Y163" s="229"/>
      <c r="Z163" s="229"/>
    </row>
    <row r="164" spans="1:26" ht="13.5">
      <c r="A164" s="4"/>
      <c r="B164" s="4"/>
      <c r="C164" s="4"/>
      <c r="D164" s="4"/>
      <c r="G164" s="4"/>
      <c r="N164" s="4"/>
      <c r="P164" s="4"/>
      <c r="Q164" s="4"/>
      <c r="R164" s="134"/>
      <c r="S164" s="135"/>
      <c r="T164" s="137"/>
      <c r="U164" s="136"/>
      <c r="V164" s="3"/>
      <c r="W164" s="229"/>
      <c r="X164" s="229"/>
      <c r="Y164" s="229"/>
      <c r="Z164" s="229"/>
    </row>
  </sheetData>
  <sheetProtection/>
  <mergeCells count="1">
    <mergeCell ref="A1:IV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2020-07-01T11:09:38Z</cp:lastPrinted>
  <dcterms:created xsi:type="dcterms:W3CDTF">2009-10-05T11:12:01Z</dcterms:created>
  <dcterms:modified xsi:type="dcterms:W3CDTF">2020-07-01T11:10:24Z</dcterms:modified>
  <cp:category/>
  <cp:version/>
  <cp:contentType/>
  <cp:contentStatus/>
</cp:coreProperties>
</file>