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428" windowWidth="11352" windowHeight="4068" firstSheet="1" activeTab="1"/>
  </bookViews>
  <sheets>
    <sheet name="4 raz.1.reb.2020" sheetId="1" state="hidden" r:id="rId1"/>
    <sheet name="2.REB.3 RAZINA" sheetId="2" r:id="rId2"/>
  </sheets>
  <definedNames>
    <definedName name="_xlnm.Print_Area" localSheetId="1">'2.REB.3 RAZINA'!$A$1:$L$129</definedName>
    <definedName name="_xlnm.Print_Area" localSheetId="0">'4 raz.1.reb.2020'!$A$1:$I$129</definedName>
  </definedNames>
  <calcPr fullCalcOnLoad="1"/>
</workbook>
</file>

<file path=xl/sharedStrings.xml><?xml version="1.0" encoding="utf-8"?>
<sst xmlns="http://schemas.openxmlformats.org/spreadsheetml/2006/main" count="291" uniqueCount="135">
  <si>
    <t>PRIHODI PO POSEBNIM PROPISIMA</t>
  </si>
  <si>
    <t>PRIHODI OD PRODAJE NEFINANCIJSKE IMOVINE</t>
  </si>
  <si>
    <t>RASHODI ZA ZAPOSLENE PLAĆE</t>
  </si>
  <si>
    <t>OSTALI RASHODI ZA ZAPOSLENE</t>
  </si>
  <si>
    <t>MATERIJALNI RASHODI</t>
  </si>
  <si>
    <t>NAKNADE TROŠKOVA ZAPOSLENIMA</t>
  </si>
  <si>
    <t>RASHODI ZA MATERIJAL I ENERGIJU</t>
  </si>
  <si>
    <t>RASHODI ZA USLUGE</t>
  </si>
  <si>
    <t>RASHODI ZA NABAVU NEFINANCIJSKE IMOVINE</t>
  </si>
  <si>
    <t xml:space="preserve">Konto </t>
  </si>
  <si>
    <t xml:space="preserve">Prihodi od kamata na depozite              </t>
  </si>
  <si>
    <t>Prihodi od kamata na depozite po viđenju</t>
  </si>
  <si>
    <t>Prihodi od zateznih kamata</t>
  </si>
  <si>
    <t>Prihodi od participacije</t>
  </si>
  <si>
    <t>Prihodi od dopunskog zdrav. os.</t>
  </si>
  <si>
    <t>Prihodi za fin.rashoda poslovanja DEC</t>
  </si>
  <si>
    <t>Prihodi od prodaje stan. na kojima postoji stan.pravo</t>
  </si>
  <si>
    <t>Prihodi od prodaje prijevoznih sredstava</t>
  </si>
  <si>
    <t>OPIS</t>
  </si>
  <si>
    <t>Bruto plaće – redovan rad</t>
  </si>
  <si>
    <t>Bruto plaće - prekovremeni rad</t>
  </si>
  <si>
    <t xml:space="preserve">Doprinos za zdravstveno osiguranje </t>
  </si>
  <si>
    <t>Doprinosi za zapošljavanje</t>
  </si>
  <si>
    <t>Troškovi službenih putovanja</t>
  </si>
  <si>
    <t xml:space="preserve">Naknada za prijevoz na pos.i odvojeni život </t>
  </si>
  <si>
    <t>Stručno usavršavanje zaposlenika</t>
  </si>
  <si>
    <t>Materijal za redovnu djelatnost</t>
  </si>
  <si>
    <t xml:space="preserve">Energija </t>
  </si>
  <si>
    <t>Materijal za tekuće i invest. održa</t>
  </si>
  <si>
    <t>Sitni  inventar</t>
  </si>
  <si>
    <t>Telefon,  poštarina i cestarina</t>
  </si>
  <si>
    <t>Usluge tekućeg i inv. održavanja</t>
  </si>
  <si>
    <t>Usluge informiranja, promidžbe</t>
  </si>
  <si>
    <t>Komunalne usluge (voda,grijanje,smeće)</t>
  </si>
  <si>
    <t>Zdravstvene i veterinarske usluge</t>
  </si>
  <si>
    <t>Intelektualne i osobne usluge</t>
  </si>
  <si>
    <t>Naknade čl. Upravnog vijeća</t>
  </si>
  <si>
    <t>Premije osiguranja</t>
  </si>
  <si>
    <t>Reprezentacija</t>
  </si>
  <si>
    <t>Članarina</t>
  </si>
  <si>
    <t>Usluge platnog prometa i bankarske usl.</t>
  </si>
  <si>
    <t>Ostali financijski rashodi</t>
  </si>
  <si>
    <t>Računalni programi</t>
  </si>
  <si>
    <t>Računalna oprema i namještaj</t>
  </si>
  <si>
    <t>komunikacijska oprema</t>
  </si>
  <si>
    <t>Ostala oprema za održavanje i zaštitu</t>
  </si>
  <si>
    <t>Medicinska i laboratorijska oprema</t>
  </si>
  <si>
    <t>Instrumenti i uređaji</t>
  </si>
  <si>
    <t>Ostala oprema</t>
  </si>
  <si>
    <t>Prijevozna sredstva</t>
  </si>
  <si>
    <t>Preneseni višak prihoda iz prethodnih godina</t>
  </si>
  <si>
    <t>Licence za programe</t>
  </si>
  <si>
    <t>zdravstveni objekti</t>
  </si>
  <si>
    <t>Zakupnine i licence</t>
  </si>
  <si>
    <t>UKUPNO PLANIRANI PRIHODI</t>
  </si>
  <si>
    <t xml:space="preserve">Prihodi od pružanja usluga </t>
  </si>
  <si>
    <t>kazne, penali i naknade šteta</t>
  </si>
  <si>
    <t>Pristojbe i naknade</t>
  </si>
  <si>
    <t>Prihodi od prodanih proizvoda</t>
  </si>
  <si>
    <t>HTZ</t>
  </si>
  <si>
    <t>ceste</t>
  </si>
  <si>
    <t>UKUPNI PRIHODI</t>
  </si>
  <si>
    <t>6+7</t>
  </si>
  <si>
    <t>OSTALI NESPOMENUTI RASHODI POSLOVANJA</t>
  </si>
  <si>
    <t>FINANCIJSKI, IZVANREDNI I OSTALI  RASHODI</t>
  </si>
  <si>
    <t>UKUPNI RASHODI</t>
  </si>
  <si>
    <t>PLAĆE</t>
  </si>
  <si>
    <t>DOPRINOSI NA PLAĆE</t>
  </si>
  <si>
    <t>RASHODI POSLOVANJA</t>
  </si>
  <si>
    <t>RASHODI ZA NABAVU NEPROIZVEDENE IMOVINE</t>
  </si>
  <si>
    <t>RASHODI ZA DODATNA ULAGANJA NA NEFIN. IMOV.</t>
  </si>
  <si>
    <t>3+4</t>
  </si>
  <si>
    <t>Ostali rashodi (PDV na otpisana potraživanja,organizacija skupova…)</t>
  </si>
  <si>
    <t xml:space="preserve">građevinski  objekti </t>
  </si>
  <si>
    <t>ostali prihodi</t>
  </si>
  <si>
    <t>OSTALI RASHODI</t>
  </si>
  <si>
    <t>Kazne penali i naknade šteta</t>
  </si>
  <si>
    <t>naknade tr.osobama izvan radnog odnosa</t>
  </si>
  <si>
    <t>naknade ostalih troškova</t>
  </si>
  <si>
    <t>postrojenja i oprema</t>
  </si>
  <si>
    <t>Prijevozna sredstva u cestov.prom.</t>
  </si>
  <si>
    <t>nematerijalna proiz.imovina</t>
  </si>
  <si>
    <t>hep,vodovod, plin ,kanalizacija-priključ.</t>
  </si>
  <si>
    <t>tekuće donacije</t>
  </si>
  <si>
    <t>ostale tekuće donacije u naravi</t>
  </si>
  <si>
    <t>kapitalne donacije</t>
  </si>
  <si>
    <t>pomoći iz proračuna</t>
  </si>
  <si>
    <t>Bruto plaće posebni uvjeti rada</t>
  </si>
  <si>
    <t>PRIHODI OD FINANCIJSKE IM.</t>
  </si>
  <si>
    <t>Uredski mat. i ostali mat.za redov.poslov.</t>
  </si>
  <si>
    <t>RASHODI ZA NABAVU PROIZ. DUGOTRAJNE IMOVINE</t>
  </si>
  <si>
    <t>kapit.donacije neprofitnim organiz.</t>
  </si>
  <si>
    <t xml:space="preserve">Ostale usluge (grafičke, registracija vozila, periodični pregledi, HRT pret.   </t>
  </si>
  <si>
    <t>Dodatna ulaganja na prijevoznim sred</t>
  </si>
  <si>
    <t xml:space="preserve">Prihodi  od HZZOna temelju ugov. obveza </t>
  </si>
  <si>
    <t>Prihodi iz nadležnog proračuna</t>
  </si>
  <si>
    <t>pomoći iz inoz.i subjekata unutar općeg proračuna</t>
  </si>
  <si>
    <t>Prihodi od imovine</t>
  </si>
  <si>
    <t>Prihodi od upravnih i administ.pristojbi</t>
  </si>
  <si>
    <t>Prih.od prodaje proiz.pruženih usluga..</t>
  </si>
  <si>
    <t>Prih.iz nadležnog proračuna i HZZO</t>
  </si>
  <si>
    <t>PRIHODI OD PRODAJE PROIZVODA,TE PRUŽENIH USLUGA</t>
  </si>
  <si>
    <t>OSTALI FINANCIJSKI RASHODI</t>
  </si>
  <si>
    <t>Prihodi za fin.rashoda poslovanja Županija-ovisnost</t>
  </si>
  <si>
    <t>Prihodi na temelju ugov. obveza sa HZZO</t>
  </si>
  <si>
    <t>PROJEKT IZRADE "STUDIJE" EKOLOŠKIH ČIMBENIKA NA ZDRAVLJE LJUDI</t>
  </si>
  <si>
    <t>Prihodi za financira. rashoda za nabavu nefinancijske imovine DEC</t>
  </si>
  <si>
    <t>tekuće pomoći iz drž.pror.-ovisnost</t>
  </si>
  <si>
    <t>KAZNE,UPRAVNE MJERE, OSTALI PR.</t>
  </si>
  <si>
    <t>PRIHODI POSLOVANJA</t>
  </si>
  <si>
    <t>PRIHODI OD PRODAJE PROIZVEDENE NEFIN.IMOVINE</t>
  </si>
  <si>
    <t>pomoći od izvanproračunskih korisnika</t>
  </si>
  <si>
    <t>pomoći od HZZ (pripravnici)</t>
  </si>
  <si>
    <t>Ažuriranje računalnih baza i ostale računalne usluge</t>
  </si>
  <si>
    <t>DONACIJE OD PRAVNIH OSOBA IZVAN OPĆEG PRORAČUNA</t>
  </si>
  <si>
    <t xml:space="preserve">Tekuće donacije </t>
  </si>
  <si>
    <t>NEMATERIJALNA IMOVINA</t>
  </si>
  <si>
    <t>Prihodi od šteta,i osiguranja,ostali</t>
  </si>
  <si>
    <t>naknade zaposlenima ( darovi, pomoći, regres, otpremnina... )</t>
  </si>
  <si>
    <t>kapitalne pomoći iz držav. pr. Ovis</t>
  </si>
  <si>
    <t>iz EU pomoći 6323</t>
  </si>
  <si>
    <t>POVEĆANJE</t>
  </si>
  <si>
    <t>SMANJENJE</t>
  </si>
  <si>
    <t>ostali prihodi (…)</t>
  </si>
  <si>
    <t>labor.oprema</t>
  </si>
  <si>
    <t>Tekuće pomoći temeljem prijenosaEU sredstava</t>
  </si>
  <si>
    <t>pomoći temeljem prijenosa EU sredstava</t>
  </si>
  <si>
    <t>NASTAVNI ZAVOD ZA JAVNO ZDRAVSTVO BRODSKO POSAVSKE ŽUPANIJE</t>
  </si>
  <si>
    <t>plan 2020</t>
  </si>
  <si>
    <t>1. rebalans plana 2020</t>
  </si>
  <si>
    <t>2. rebalans plana 2020</t>
  </si>
  <si>
    <t>2. REBALANS FINANCIJSKOG PLANA ZA 2020. GODINU – RASHODI</t>
  </si>
  <si>
    <t>2. REBALANS FINANCIJSKOG PLANA ZA 2020. GODINU – PRIHODI</t>
  </si>
  <si>
    <t>15.06.2020.</t>
  </si>
  <si>
    <t>Prihodi od prodaje prijev.sreds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</si>
</sst>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_-* #,##0.0\ _k_n_-;\-* #,##0.0\ _k_n_-;_-* &quot;-&quot;??\ _k_n_-;_-@_-"/>
    <numFmt numFmtId="168" formatCode="_-* #,##0\ _k_n_-;\-* #,##0\ _k_n_-;_-* &quot;-&quot;??\ _k_n_-;_-@_-"/>
    <numFmt numFmtId="169" formatCode="_-* #,##0.000\ _k_n_-;\-* #,##0.000\ _k_n_-;_-* &quot;-&quot;??\ _k_n_-;_-@_-"/>
    <numFmt numFmtId="170" formatCode="_-* #,##0.0000\ _k_n_-;\-* #,##0.0000\ _k_n_-;_-* &quot;-&quot;??\ _k_n_-;_-@_-"/>
    <numFmt numFmtId="171" formatCode="_-* #,##0.00000\ _k_n_-;\-* #,##0.00000\ _k_n_-;_-* &quot;-&quot;??\ _k_n_-;_-@_-"/>
    <numFmt numFmtId="172" formatCode="_-* #,##0.000000\ _k_n_-;\-* #,##0.000000\ _k_n_-;_-* &quot;-&quot;??\ _k_n_-;_-@_-"/>
    <numFmt numFmtId="173" formatCode="_-* #,##0.0000000\ _k_n_-;\-* #,##0.0000000\ _k_n_-;_-* &quot;-&quot;??\ _k_n_-;_-@_-"/>
    <numFmt numFmtId="174" formatCode="_-* #,##0.00000000\ _k_n_-;\-* #,##0.00000000\ _k_n_-;_-* &quot;-&quot;??\ _k_n_-;_-@_-"/>
    <numFmt numFmtId="175" formatCode="_-* #,##0.000000000\ _k_n_-;\-* #,##0.000000000\ _k_n_-;_-* &quot;-&quot;??\ _k_n_-;_-@_-"/>
    <numFmt numFmtId="176" formatCode="_-* #,##0.0000000000\ _k_n_-;\-* #,##0.0000000000\ _k_n_-;_-* &quot;-&quot;??\ _k_n_-;_-@_-"/>
    <numFmt numFmtId="177" formatCode="_-* #,##0.00000000000\ _k_n_-;\-* #,##0.00000000000\ _k_n_-;_-* &quot;-&quot;??\ _k_n_-;_-@_-"/>
    <numFmt numFmtId="178" formatCode="_-* #,##0.000000000000\ _k_n_-;\-* #,##0.000000000000\ _k_n_-;_-* &quot;-&quot;??\ _k_n_-;_-@_-"/>
    <numFmt numFmtId="179" formatCode="_-* #,##0.0000000000000\ _k_n_-;\-* #,##0.0000000000000\ _k_n_-;_-* &quot;-&quot;??\ _k_n_-;_-@_-"/>
    <numFmt numFmtId="180" formatCode="_-* #,##0.00000000000000\ _k_n_-;\-* #,##0.00000000000000\ _k_n_-;_-* &quot;-&quot;??\ _k_n_-;_-@_-"/>
    <numFmt numFmtId="181" formatCode="_-* #,##0.000000000000000\ _k_n_-;\-* #,##0.000000000000000\ _k_n_-;_-* &quot;-&quot;??\ _k_n_-;_-@_-"/>
    <numFmt numFmtId="182" formatCode="_-* #,##0.0000000000000000\ _k_n_-;\-* #,##0.0000000000000000\ _k_n_-;_-* &quot;-&quot;??\ _k_n_-;_-@_-"/>
    <numFmt numFmtId="183" formatCode="#,##0_ ;\-#,##0\ "/>
    <numFmt numFmtId="184" formatCode="#,##0.0"/>
    <numFmt numFmtId="185" formatCode="#,##0.000"/>
    <numFmt numFmtId="186" formatCode="_-* #,##0.00_-;\-* #,##0.00_-;_-* &quot;-&quot;??_-;_-@_-"/>
    <numFmt numFmtId="187" formatCode="#,##0.0000"/>
  </numFmts>
  <fonts count="45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3" fontId="2" fillId="0" borderId="10" xfId="62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>
      <alignment horizontal="center" vertical="center"/>
    </xf>
    <xf numFmtId="3" fontId="1" fillId="0" borderId="10" xfId="62" applyNumberFormat="1" applyFont="1" applyFill="1" applyBorder="1" applyAlignment="1">
      <alignment horizontal="right" vertical="center"/>
    </xf>
    <xf numFmtId="3" fontId="2" fillId="0" borderId="10" xfId="62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right" vertical="center"/>
    </xf>
    <xf numFmtId="4" fontId="0" fillId="33" borderId="10" xfId="62" applyNumberFormat="1" applyFont="1" applyFill="1" applyBorder="1" applyAlignment="1">
      <alignment horizontal="right"/>
    </xf>
    <xf numFmtId="4" fontId="2" fillId="33" borderId="10" xfId="62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vertical="center" wrapText="1"/>
    </xf>
    <xf numFmtId="3" fontId="2" fillId="0" borderId="10" xfId="0" applyNumberFormat="1" applyFont="1" applyFill="1" applyBorder="1" applyAlignment="1">
      <alignment horizontal="center" vertical="center"/>
    </xf>
    <xf numFmtId="4" fontId="2" fillId="33" borderId="10" xfId="62" applyNumberFormat="1" applyFont="1" applyFill="1" applyBorder="1" applyAlignment="1">
      <alignment horizontal="right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62" applyNumberFormat="1" applyFont="1" applyFill="1" applyBorder="1" applyAlignment="1">
      <alignment/>
    </xf>
    <xf numFmtId="4" fontId="2" fillId="34" borderId="10" xfId="62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 vertical="center" wrapText="1"/>
    </xf>
    <xf numFmtId="14" fontId="3" fillId="0" borderId="0" xfId="0" applyNumberFormat="1" applyFont="1" applyFill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vertical="center"/>
    </xf>
    <xf numFmtId="3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vertical="top" wrapText="1"/>
    </xf>
    <xf numFmtId="3" fontId="0" fillId="0" borderId="10" xfId="62" applyNumberFormat="1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3" fontId="3" fillId="0" borderId="10" xfId="62" applyNumberFormat="1" applyFont="1" applyFill="1" applyBorder="1" applyAlignment="1">
      <alignment vertical="center"/>
    </xf>
    <xf numFmtId="3" fontId="3" fillId="0" borderId="10" xfId="62" applyNumberFormat="1" applyFont="1" applyFill="1" applyBorder="1" applyAlignment="1">
      <alignment horizontal="center" vertical="center"/>
    </xf>
    <xf numFmtId="3" fontId="0" fillId="33" borderId="10" xfId="62" applyNumberFormat="1" applyFont="1" applyFill="1" applyBorder="1" applyAlignment="1">
      <alignment/>
    </xf>
    <xf numFmtId="3" fontId="0" fillId="33" borderId="10" xfId="62" applyNumberFormat="1" applyFont="1" applyFill="1" applyBorder="1" applyAlignment="1">
      <alignment/>
    </xf>
    <xf numFmtId="3" fontId="0" fillId="0" borderId="10" xfId="62" applyNumberFormat="1" applyFont="1" applyFill="1" applyBorder="1" applyAlignment="1">
      <alignment vertical="center"/>
    </xf>
    <xf numFmtId="3" fontId="0" fillId="33" borderId="10" xfId="62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/>
    </xf>
    <xf numFmtId="3" fontId="0" fillId="33" borderId="10" xfId="62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0" xfId="62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3" fontId="0" fillId="0" borderId="10" xfId="62" applyNumberFormat="1" applyFont="1" applyFill="1" applyBorder="1" applyAlignment="1">
      <alignment horizontal="right" vertical="center"/>
    </xf>
    <xf numFmtId="3" fontId="0" fillId="0" borderId="10" xfId="62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 wrapText="1"/>
    </xf>
    <xf numFmtId="3" fontId="0" fillId="33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3" fontId="0" fillId="0" borderId="10" xfId="62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3" fontId="0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" fontId="2" fillId="0" borderId="10" xfId="0" applyNumberFormat="1" applyFont="1" applyFill="1" applyBorder="1" applyAlignment="1" applyProtection="1">
      <alignment vertical="center"/>
      <protection locked="0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 wrapText="1"/>
    </xf>
    <xf numFmtId="3" fontId="0" fillId="0" borderId="11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/>
    </xf>
    <xf numFmtId="3" fontId="2" fillId="33" borderId="10" xfId="62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 applyProtection="1">
      <alignment/>
      <protection locked="0"/>
    </xf>
    <xf numFmtId="0" fontId="44" fillId="0" borderId="0" xfId="0" applyFont="1" applyFill="1" applyAlignment="1">
      <alignment/>
    </xf>
    <xf numFmtId="3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7"/>
  <sheetViews>
    <sheetView view="pageBreakPreview" zoomScale="60" zoomScalePageLayoutView="0" workbookViewId="0" topLeftCell="A40">
      <selection activeCell="A40" sqref="A1:IV16384"/>
    </sheetView>
  </sheetViews>
  <sheetFormatPr defaultColWidth="9.140625" defaultRowHeight="12.75"/>
  <cols>
    <col min="1" max="1" width="7.28125" style="1" customWidth="1"/>
    <col min="2" max="2" width="27.57421875" style="4" customWidth="1"/>
    <col min="3" max="3" width="17.140625" style="2" hidden="1" customWidth="1"/>
    <col min="4" max="4" width="13.8515625" style="12" hidden="1" customWidth="1"/>
    <col min="5" max="5" width="13.28125" style="12" hidden="1" customWidth="1"/>
    <col min="6" max="6" width="13.8515625" style="49" bestFit="1" customWidth="1"/>
    <col min="7" max="7" width="12.00390625" style="48" bestFit="1" customWidth="1"/>
    <col min="8" max="8" width="11.7109375" style="48" bestFit="1" customWidth="1"/>
    <col min="9" max="9" width="14.140625" style="49" customWidth="1"/>
    <col min="10" max="10" width="10.140625" style="1" bestFit="1" customWidth="1"/>
    <col min="11" max="12" width="9.140625" style="1" bestFit="1" customWidth="1"/>
    <col min="13" max="16384" width="8.8515625" style="1" customWidth="1"/>
  </cols>
  <sheetData>
    <row r="1" s="99" customFormat="1" ht="12.75">
      <c r="A1" s="99" t="s">
        <v>127</v>
      </c>
    </row>
    <row r="2" spans="2:3" ht="13.5">
      <c r="B2" s="6" t="s">
        <v>132</v>
      </c>
      <c r="C2" s="10"/>
    </row>
    <row r="3" spans="2:3" ht="6" customHeight="1" thickBot="1">
      <c r="B3" s="43"/>
      <c r="C3" s="10"/>
    </row>
    <row r="4" spans="1:9" s="5" customFormat="1" ht="45.75" customHeight="1" thickBot="1">
      <c r="A4" s="13" t="s">
        <v>9</v>
      </c>
      <c r="B4" s="13" t="s">
        <v>18</v>
      </c>
      <c r="C4" s="14" t="s">
        <v>128</v>
      </c>
      <c r="D4" s="15" t="s">
        <v>121</v>
      </c>
      <c r="E4" s="15" t="s">
        <v>122</v>
      </c>
      <c r="F4" s="14" t="s">
        <v>128</v>
      </c>
      <c r="G4" s="15" t="s">
        <v>121</v>
      </c>
      <c r="H4" s="15" t="s">
        <v>122</v>
      </c>
      <c r="I4" s="14" t="s">
        <v>130</v>
      </c>
    </row>
    <row r="5" spans="1:9" s="5" customFormat="1" ht="18.75" customHeight="1" thickBot="1">
      <c r="A5" s="13">
        <v>6</v>
      </c>
      <c r="B5" s="13" t="s">
        <v>109</v>
      </c>
      <c r="C5" s="16">
        <f aca="true" t="shared" si="0" ref="C5:I5">C6+C15+C20+C25+C31+C38</f>
        <v>14581631</v>
      </c>
      <c r="D5" s="14">
        <f t="shared" si="0"/>
        <v>621419</v>
      </c>
      <c r="E5" s="14">
        <f t="shared" si="0"/>
        <v>143957</v>
      </c>
      <c r="F5" s="16">
        <f t="shared" si="0"/>
        <v>15059093</v>
      </c>
      <c r="G5" s="16">
        <f t="shared" si="0"/>
        <v>60000</v>
      </c>
      <c r="H5" s="16">
        <f t="shared" si="0"/>
        <v>0</v>
      </c>
      <c r="I5" s="16">
        <f t="shared" si="0"/>
        <v>15119093</v>
      </c>
    </row>
    <row r="6" spans="1:9" s="5" customFormat="1" ht="27" thickBot="1">
      <c r="A6" s="13">
        <v>63</v>
      </c>
      <c r="B6" s="13" t="s">
        <v>96</v>
      </c>
      <c r="C6" s="16">
        <f aca="true" t="shared" si="1" ref="C6:I6">C7+C9+C13</f>
        <v>905757</v>
      </c>
      <c r="D6" s="16">
        <f t="shared" si="1"/>
        <v>143957</v>
      </c>
      <c r="E6" s="16">
        <f t="shared" si="1"/>
        <v>143957</v>
      </c>
      <c r="F6" s="16">
        <f t="shared" si="1"/>
        <v>905757</v>
      </c>
      <c r="G6" s="16">
        <f t="shared" si="1"/>
        <v>0</v>
      </c>
      <c r="H6" s="16">
        <f t="shared" si="1"/>
        <v>0</v>
      </c>
      <c r="I6" s="16">
        <f t="shared" si="1"/>
        <v>905757</v>
      </c>
    </row>
    <row r="7" spans="1:9" s="5" customFormat="1" ht="24.75" customHeight="1" thickBot="1">
      <c r="A7" s="13">
        <v>634</v>
      </c>
      <c r="B7" s="13" t="s">
        <v>111</v>
      </c>
      <c r="C7" s="16">
        <f aca="true" t="shared" si="2" ref="C7:I7">C8</f>
        <v>143957</v>
      </c>
      <c r="D7" s="14">
        <f t="shared" si="2"/>
        <v>0</v>
      </c>
      <c r="E7" s="14">
        <f t="shared" si="2"/>
        <v>143957</v>
      </c>
      <c r="F7" s="16">
        <f t="shared" si="2"/>
        <v>0</v>
      </c>
      <c r="G7" s="16">
        <f t="shared" si="2"/>
        <v>0</v>
      </c>
      <c r="H7" s="16">
        <f t="shared" si="2"/>
        <v>0</v>
      </c>
      <c r="I7" s="16">
        <f t="shared" si="2"/>
        <v>0</v>
      </c>
    </row>
    <row r="8" spans="1:9" s="5" customFormat="1" ht="15" customHeight="1" thickBot="1">
      <c r="A8" s="32">
        <v>6341</v>
      </c>
      <c r="B8" s="13" t="s">
        <v>112</v>
      </c>
      <c r="C8" s="42">
        <v>143957</v>
      </c>
      <c r="D8" s="17"/>
      <c r="E8" s="17">
        <v>143957</v>
      </c>
      <c r="F8" s="91">
        <v>0</v>
      </c>
      <c r="G8" s="85">
        <v>0</v>
      </c>
      <c r="H8" s="85">
        <v>0</v>
      </c>
      <c r="I8" s="90">
        <v>0</v>
      </c>
    </row>
    <row r="9" spans="1:9" s="5" customFormat="1" ht="15.75" customHeight="1" thickBot="1">
      <c r="A9" s="13">
        <v>636</v>
      </c>
      <c r="B9" s="13" t="s">
        <v>86</v>
      </c>
      <c r="C9" s="16">
        <f aca="true" t="shared" si="3" ref="C9:I9">SUM(C10:C12)</f>
        <v>761800</v>
      </c>
      <c r="D9" s="14">
        <f t="shared" si="3"/>
        <v>0</v>
      </c>
      <c r="E9" s="14">
        <f t="shared" si="3"/>
        <v>0</v>
      </c>
      <c r="F9" s="16">
        <f t="shared" si="3"/>
        <v>761800</v>
      </c>
      <c r="G9" s="16">
        <f t="shared" si="3"/>
        <v>0</v>
      </c>
      <c r="H9" s="16">
        <f t="shared" si="3"/>
        <v>0</v>
      </c>
      <c r="I9" s="16">
        <f t="shared" si="3"/>
        <v>761800</v>
      </c>
    </row>
    <row r="10" spans="1:9" s="5" customFormat="1" ht="15.75" customHeight="1" thickBot="1">
      <c r="A10" s="32">
        <v>6361</v>
      </c>
      <c r="B10" s="44" t="s">
        <v>107</v>
      </c>
      <c r="C10" s="93">
        <v>320000</v>
      </c>
      <c r="D10" s="17"/>
      <c r="E10" s="17"/>
      <c r="F10" s="31">
        <v>320000</v>
      </c>
      <c r="G10" s="85">
        <v>0</v>
      </c>
      <c r="H10" s="85">
        <v>0</v>
      </c>
      <c r="I10" s="31">
        <v>320000</v>
      </c>
    </row>
    <row r="11" spans="1:9" s="5" customFormat="1" ht="39.75" thickBot="1">
      <c r="A11" s="32">
        <v>6361</v>
      </c>
      <c r="B11" s="44" t="s">
        <v>105</v>
      </c>
      <c r="C11" s="38">
        <v>441800</v>
      </c>
      <c r="D11" s="17"/>
      <c r="E11" s="17"/>
      <c r="F11" s="22">
        <v>441800</v>
      </c>
      <c r="G11" s="85">
        <v>0</v>
      </c>
      <c r="H11" s="85">
        <v>0</v>
      </c>
      <c r="I11" s="22">
        <v>441800</v>
      </c>
    </row>
    <row r="12" spans="1:9" s="5" customFormat="1" ht="15.75" customHeight="1" thickBot="1">
      <c r="A12" s="32">
        <v>6362</v>
      </c>
      <c r="B12" s="44" t="s">
        <v>119</v>
      </c>
      <c r="C12" s="39">
        <v>0</v>
      </c>
      <c r="D12" s="17"/>
      <c r="E12" s="17"/>
      <c r="F12" s="18">
        <v>0</v>
      </c>
      <c r="G12" s="85">
        <v>0</v>
      </c>
      <c r="H12" s="85">
        <v>0</v>
      </c>
      <c r="I12" s="18">
        <v>0</v>
      </c>
    </row>
    <row r="13" spans="1:9" s="5" customFormat="1" ht="27" thickBot="1">
      <c r="A13" s="13">
        <v>638</v>
      </c>
      <c r="B13" s="24" t="s">
        <v>126</v>
      </c>
      <c r="C13" s="36">
        <f aca="true" t="shared" si="4" ref="C13:I13">C14</f>
        <v>0</v>
      </c>
      <c r="D13" s="14">
        <f t="shared" si="4"/>
        <v>143957</v>
      </c>
      <c r="E13" s="14">
        <f t="shared" si="4"/>
        <v>0</v>
      </c>
      <c r="F13" s="36">
        <f t="shared" si="4"/>
        <v>143957</v>
      </c>
      <c r="G13" s="36">
        <f t="shared" si="4"/>
        <v>0</v>
      </c>
      <c r="H13" s="36">
        <f t="shared" si="4"/>
        <v>0</v>
      </c>
      <c r="I13" s="36">
        <f t="shared" si="4"/>
        <v>143957</v>
      </c>
    </row>
    <row r="14" spans="1:9" s="5" customFormat="1" ht="27" thickBot="1">
      <c r="A14" s="32">
        <v>6381</v>
      </c>
      <c r="B14" s="44" t="s">
        <v>125</v>
      </c>
      <c r="C14" s="18">
        <v>0</v>
      </c>
      <c r="D14" s="17">
        <v>143957</v>
      </c>
      <c r="E14" s="17">
        <v>0</v>
      </c>
      <c r="F14" s="18">
        <v>143957</v>
      </c>
      <c r="G14" s="85">
        <v>0</v>
      </c>
      <c r="H14" s="85">
        <v>0</v>
      </c>
      <c r="I14" s="18">
        <v>143957</v>
      </c>
    </row>
    <row r="15" spans="1:9" s="5" customFormat="1" ht="15.75" customHeight="1" thickBot="1">
      <c r="A15" s="13">
        <v>64</v>
      </c>
      <c r="B15" s="13" t="s">
        <v>97</v>
      </c>
      <c r="C15" s="16">
        <f aca="true" t="shared" si="5" ref="C15:I15">C16</f>
        <v>34000</v>
      </c>
      <c r="D15" s="14">
        <f t="shared" si="5"/>
        <v>0</v>
      </c>
      <c r="E15" s="14">
        <f t="shared" si="5"/>
        <v>0</v>
      </c>
      <c r="F15" s="16">
        <f t="shared" si="5"/>
        <v>34000</v>
      </c>
      <c r="G15" s="16">
        <f t="shared" si="5"/>
        <v>0</v>
      </c>
      <c r="H15" s="16">
        <f t="shared" si="5"/>
        <v>0</v>
      </c>
      <c r="I15" s="16">
        <f t="shared" si="5"/>
        <v>34000</v>
      </c>
    </row>
    <row r="16" spans="1:9" ht="27" thickBot="1">
      <c r="A16" s="19">
        <v>641</v>
      </c>
      <c r="B16" s="24" t="s">
        <v>88</v>
      </c>
      <c r="C16" s="20">
        <f aca="true" t="shared" si="6" ref="C16:I16">C17+C18+C19</f>
        <v>34000</v>
      </c>
      <c r="D16" s="27">
        <f t="shared" si="6"/>
        <v>0</v>
      </c>
      <c r="E16" s="27">
        <f t="shared" si="6"/>
        <v>0</v>
      </c>
      <c r="F16" s="20">
        <f t="shared" si="6"/>
        <v>34000</v>
      </c>
      <c r="G16" s="20">
        <f t="shared" si="6"/>
        <v>0</v>
      </c>
      <c r="H16" s="20">
        <f t="shared" si="6"/>
        <v>0</v>
      </c>
      <c r="I16" s="20">
        <f t="shared" si="6"/>
        <v>34000</v>
      </c>
    </row>
    <row r="17" spans="1:9" ht="14.25" thickBot="1">
      <c r="A17" s="21">
        <v>64131</v>
      </c>
      <c r="B17" s="44" t="s">
        <v>10</v>
      </c>
      <c r="C17" s="22">
        <v>0</v>
      </c>
      <c r="D17" s="17">
        <v>0</v>
      </c>
      <c r="E17" s="17">
        <v>0</v>
      </c>
      <c r="F17" s="22">
        <v>0</v>
      </c>
      <c r="G17" s="85">
        <v>0</v>
      </c>
      <c r="H17" s="85">
        <v>0</v>
      </c>
      <c r="I17" s="22">
        <v>0</v>
      </c>
    </row>
    <row r="18" spans="1:9" ht="27" thickBot="1">
      <c r="A18" s="21">
        <v>64132</v>
      </c>
      <c r="B18" s="44" t="s">
        <v>11</v>
      </c>
      <c r="C18" s="22">
        <v>4000</v>
      </c>
      <c r="D18" s="17">
        <v>0</v>
      </c>
      <c r="E18" s="17">
        <f>C18-F18</f>
        <v>0</v>
      </c>
      <c r="F18" s="94">
        <v>4000</v>
      </c>
      <c r="G18" s="85">
        <v>0</v>
      </c>
      <c r="H18" s="85">
        <v>0</v>
      </c>
      <c r="I18" s="94">
        <v>4000</v>
      </c>
    </row>
    <row r="19" spans="1:9" ht="14.25" thickBot="1">
      <c r="A19" s="21">
        <v>64143</v>
      </c>
      <c r="B19" s="44" t="s">
        <v>12</v>
      </c>
      <c r="C19" s="22">
        <v>30000</v>
      </c>
      <c r="D19" s="17">
        <v>0</v>
      </c>
      <c r="E19" s="17">
        <f>C19-F19</f>
        <v>0</v>
      </c>
      <c r="F19" s="94">
        <v>30000</v>
      </c>
      <c r="G19" s="85">
        <v>0</v>
      </c>
      <c r="H19" s="85">
        <v>0</v>
      </c>
      <c r="I19" s="94">
        <v>30000</v>
      </c>
    </row>
    <row r="20" spans="1:9" ht="27" thickBot="1">
      <c r="A20" s="19">
        <v>65</v>
      </c>
      <c r="B20" s="24" t="s">
        <v>98</v>
      </c>
      <c r="C20" s="29">
        <f aca="true" t="shared" si="7" ref="C20:I20">C21</f>
        <v>785342</v>
      </c>
      <c r="D20" s="28">
        <f t="shared" si="7"/>
        <v>32000</v>
      </c>
      <c r="E20" s="28">
        <f t="shared" si="7"/>
        <v>0</v>
      </c>
      <c r="F20" s="29">
        <f t="shared" si="7"/>
        <v>817342</v>
      </c>
      <c r="G20" s="29">
        <f t="shared" si="7"/>
        <v>0</v>
      </c>
      <c r="H20" s="29">
        <f t="shared" si="7"/>
        <v>0</v>
      </c>
      <c r="I20" s="29">
        <f t="shared" si="7"/>
        <v>817342</v>
      </c>
    </row>
    <row r="21" spans="1:9" ht="27" thickBot="1">
      <c r="A21" s="19">
        <v>652</v>
      </c>
      <c r="B21" s="24" t="s">
        <v>0</v>
      </c>
      <c r="C21" s="16">
        <f aca="true" t="shared" si="8" ref="C21:I21">C22+C23+C24</f>
        <v>785342</v>
      </c>
      <c r="D21" s="14">
        <f t="shared" si="8"/>
        <v>32000</v>
      </c>
      <c r="E21" s="14">
        <f t="shared" si="8"/>
        <v>0</v>
      </c>
      <c r="F21" s="16">
        <f t="shared" si="8"/>
        <v>817342</v>
      </c>
      <c r="G21" s="16">
        <f t="shared" si="8"/>
        <v>0</v>
      </c>
      <c r="H21" s="16">
        <f t="shared" si="8"/>
        <v>0</v>
      </c>
      <c r="I21" s="16">
        <f t="shared" si="8"/>
        <v>817342</v>
      </c>
    </row>
    <row r="22" spans="1:9" ht="14.25" thickBot="1">
      <c r="A22" s="21">
        <v>65264</v>
      </c>
      <c r="B22" s="44" t="s">
        <v>13</v>
      </c>
      <c r="C22" s="40">
        <v>20342</v>
      </c>
      <c r="D22" s="17">
        <v>0</v>
      </c>
      <c r="E22" s="17">
        <v>0</v>
      </c>
      <c r="F22" s="30">
        <v>20342</v>
      </c>
      <c r="G22" s="85">
        <v>0</v>
      </c>
      <c r="H22" s="85">
        <v>0</v>
      </c>
      <c r="I22" s="30">
        <v>20342</v>
      </c>
    </row>
    <row r="23" spans="1:9" ht="27" thickBot="1">
      <c r="A23" s="21">
        <v>65265</v>
      </c>
      <c r="B23" s="44" t="s">
        <v>14</v>
      </c>
      <c r="C23" s="41">
        <v>735000</v>
      </c>
      <c r="D23" s="17">
        <f>F23-C23</f>
        <v>32000</v>
      </c>
      <c r="E23" s="17">
        <v>0</v>
      </c>
      <c r="F23" s="30">
        <v>767000</v>
      </c>
      <c r="G23" s="85">
        <v>0</v>
      </c>
      <c r="H23" s="85">
        <v>0</v>
      </c>
      <c r="I23" s="30">
        <v>767000</v>
      </c>
    </row>
    <row r="24" spans="1:9" ht="16.5" customHeight="1" thickBot="1">
      <c r="A24" s="21">
        <v>65269</v>
      </c>
      <c r="B24" s="44" t="s">
        <v>117</v>
      </c>
      <c r="C24" s="38">
        <v>30000</v>
      </c>
      <c r="D24" s="17">
        <v>0</v>
      </c>
      <c r="E24" s="17">
        <v>0</v>
      </c>
      <c r="F24" s="22">
        <v>30000</v>
      </c>
      <c r="G24" s="85">
        <v>0</v>
      </c>
      <c r="H24" s="85">
        <v>0</v>
      </c>
      <c r="I24" s="22">
        <v>30000</v>
      </c>
    </row>
    <row r="25" spans="1:9" ht="13.5" customHeight="1" thickBot="1">
      <c r="A25" s="19">
        <v>66</v>
      </c>
      <c r="B25" s="24" t="s">
        <v>99</v>
      </c>
      <c r="C25" s="29">
        <f aca="true" t="shared" si="9" ref="C25:I25">C26+C29</f>
        <v>5152000</v>
      </c>
      <c r="D25" s="28">
        <f t="shared" si="9"/>
        <v>9000</v>
      </c>
      <c r="E25" s="28">
        <f t="shared" si="9"/>
        <v>0</v>
      </c>
      <c r="F25" s="29">
        <f t="shared" si="9"/>
        <v>5161000</v>
      </c>
      <c r="G25" s="29">
        <f t="shared" si="9"/>
        <v>40000</v>
      </c>
      <c r="H25" s="29">
        <f t="shared" si="9"/>
        <v>0</v>
      </c>
      <c r="I25" s="29">
        <f t="shared" si="9"/>
        <v>5201000</v>
      </c>
    </row>
    <row r="26" spans="1:9" ht="39.75" thickBot="1">
      <c r="A26" s="19">
        <v>661</v>
      </c>
      <c r="B26" s="24" t="s">
        <v>101</v>
      </c>
      <c r="C26" s="16">
        <f aca="true" t="shared" si="10" ref="C26:I26">SUM(C27:C28)</f>
        <v>5152000</v>
      </c>
      <c r="D26" s="14">
        <f t="shared" si="10"/>
        <v>0</v>
      </c>
      <c r="E26" s="14">
        <f t="shared" si="10"/>
        <v>0</v>
      </c>
      <c r="F26" s="16">
        <f t="shared" si="10"/>
        <v>5152000</v>
      </c>
      <c r="G26" s="16">
        <f t="shared" si="10"/>
        <v>40000</v>
      </c>
      <c r="H26" s="16">
        <f t="shared" si="10"/>
        <v>0</v>
      </c>
      <c r="I26" s="16">
        <f t="shared" si="10"/>
        <v>5192000</v>
      </c>
    </row>
    <row r="27" spans="1:9" ht="14.25" thickBot="1">
      <c r="A27" s="21">
        <v>6614</v>
      </c>
      <c r="B27" s="44" t="s">
        <v>58</v>
      </c>
      <c r="C27" s="22"/>
      <c r="D27" s="17"/>
      <c r="E27" s="17"/>
      <c r="F27" s="22"/>
      <c r="G27" s="85"/>
      <c r="H27" s="85"/>
      <c r="I27" s="72"/>
    </row>
    <row r="28" spans="1:12" ht="14.25" thickBot="1">
      <c r="A28" s="21">
        <v>6615</v>
      </c>
      <c r="B28" s="44" t="s">
        <v>55</v>
      </c>
      <c r="C28" s="31">
        <v>5152000</v>
      </c>
      <c r="D28" s="17">
        <v>0</v>
      </c>
      <c r="E28" s="17">
        <v>0</v>
      </c>
      <c r="F28" s="31">
        <v>5152000</v>
      </c>
      <c r="G28" s="72">
        <v>40000</v>
      </c>
      <c r="H28" s="85">
        <v>0</v>
      </c>
      <c r="I28" s="31">
        <v>5192000</v>
      </c>
      <c r="L28" s="2">
        <f>F28+G28</f>
        <v>5192000</v>
      </c>
    </row>
    <row r="29" spans="1:9" s="6" customFormat="1" ht="39.75" thickBot="1">
      <c r="A29" s="19">
        <v>663</v>
      </c>
      <c r="B29" s="24" t="s">
        <v>114</v>
      </c>
      <c r="C29" s="20">
        <f aca="true" t="shared" si="11" ref="C29:I29">C30</f>
        <v>0</v>
      </c>
      <c r="D29" s="27">
        <f t="shared" si="11"/>
        <v>9000</v>
      </c>
      <c r="E29" s="27">
        <f t="shared" si="11"/>
        <v>0</v>
      </c>
      <c r="F29" s="20">
        <f t="shared" si="11"/>
        <v>9000</v>
      </c>
      <c r="G29" s="20">
        <f t="shared" si="11"/>
        <v>0</v>
      </c>
      <c r="H29" s="20">
        <f t="shared" si="11"/>
        <v>0</v>
      </c>
      <c r="I29" s="20">
        <f t="shared" si="11"/>
        <v>9000</v>
      </c>
    </row>
    <row r="30" spans="1:9" ht="14.25" thickBot="1">
      <c r="A30" s="21">
        <v>6631</v>
      </c>
      <c r="B30" s="44" t="s">
        <v>115</v>
      </c>
      <c r="C30" s="23">
        <v>0</v>
      </c>
      <c r="D30" s="17">
        <v>9000</v>
      </c>
      <c r="E30" s="17">
        <v>0</v>
      </c>
      <c r="F30" s="23">
        <v>9000</v>
      </c>
      <c r="G30" s="85">
        <v>0</v>
      </c>
      <c r="H30" s="85">
        <v>0</v>
      </c>
      <c r="I30" s="23">
        <v>9000</v>
      </c>
    </row>
    <row r="31" spans="1:9" ht="16.5" customHeight="1" thickBot="1">
      <c r="A31" s="19">
        <v>67</v>
      </c>
      <c r="B31" s="24" t="s">
        <v>100</v>
      </c>
      <c r="C31" s="20">
        <f aca="true" t="shared" si="12" ref="C31:I31">C32+C36</f>
        <v>7704532</v>
      </c>
      <c r="D31" s="27">
        <f t="shared" si="12"/>
        <v>436462</v>
      </c>
      <c r="E31" s="27">
        <f t="shared" si="12"/>
        <v>0</v>
      </c>
      <c r="F31" s="20">
        <f t="shared" si="12"/>
        <v>8140994</v>
      </c>
      <c r="G31" s="20">
        <f t="shared" si="12"/>
        <v>20000</v>
      </c>
      <c r="H31" s="20">
        <f t="shared" si="12"/>
        <v>0</v>
      </c>
      <c r="I31" s="20">
        <f t="shared" si="12"/>
        <v>8160994</v>
      </c>
    </row>
    <row r="32" spans="1:9" s="6" customFormat="1" ht="27" thickBot="1">
      <c r="A32" s="19">
        <v>671</v>
      </c>
      <c r="B32" s="24" t="s">
        <v>95</v>
      </c>
      <c r="C32" s="20">
        <f aca="true" t="shared" si="13" ref="C32:I32">SUM(C33:C35)</f>
        <v>229439</v>
      </c>
      <c r="D32" s="27">
        <f t="shared" si="13"/>
        <v>0</v>
      </c>
      <c r="E32" s="27">
        <f t="shared" si="13"/>
        <v>0</v>
      </c>
      <c r="F32" s="20">
        <f t="shared" si="13"/>
        <v>229439</v>
      </c>
      <c r="G32" s="20">
        <f t="shared" si="13"/>
        <v>0</v>
      </c>
      <c r="H32" s="20">
        <f t="shared" si="13"/>
        <v>0</v>
      </c>
      <c r="I32" s="20">
        <f t="shared" si="13"/>
        <v>229439</v>
      </c>
    </row>
    <row r="33" spans="1:9" ht="27" thickBot="1">
      <c r="A33" s="21">
        <v>6711</v>
      </c>
      <c r="B33" s="44" t="s">
        <v>103</v>
      </c>
      <c r="C33" s="38">
        <v>0</v>
      </c>
      <c r="D33" s="17">
        <v>0</v>
      </c>
      <c r="E33" s="17">
        <v>0</v>
      </c>
      <c r="F33" s="22">
        <v>0</v>
      </c>
      <c r="G33" s="85">
        <v>0</v>
      </c>
      <c r="H33" s="85">
        <v>0</v>
      </c>
      <c r="I33" s="22">
        <v>0</v>
      </c>
    </row>
    <row r="34" spans="1:9" ht="27" thickBot="1">
      <c r="A34" s="21">
        <v>6711</v>
      </c>
      <c r="B34" s="44" t="s">
        <v>15</v>
      </c>
      <c r="C34" s="33">
        <v>154439</v>
      </c>
      <c r="D34" s="17">
        <f>F34-C34</f>
        <v>0</v>
      </c>
      <c r="E34" s="17">
        <v>0</v>
      </c>
      <c r="F34" s="92">
        <v>154439</v>
      </c>
      <c r="G34" s="85">
        <v>0</v>
      </c>
      <c r="H34" s="85">
        <v>0</v>
      </c>
      <c r="I34" s="92">
        <v>154439</v>
      </c>
    </row>
    <row r="35" spans="1:9" ht="39.75" thickBot="1">
      <c r="A35" s="21">
        <v>6712</v>
      </c>
      <c r="B35" s="44" t="s">
        <v>106</v>
      </c>
      <c r="C35" s="33">
        <v>75000</v>
      </c>
      <c r="D35" s="17">
        <v>0</v>
      </c>
      <c r="E35" s="17">
        <v>0</v>
      </c>
      <c r="F35" s="92">
        <v>75000</v>
      </c>
      <c r="G35" s="85">
        <v>0</v>
      </c>
      <c r="H35" s="85">
        <v>0</v>
      </c>
      <c r="I35" s="92">
        <v>75000</v>
      </c>
    </row>
    <row r="36" spans="1:9" s="6" customFormat="1" ht="27" thickBot="1">
      <c r="A36" s="19">
        <v>673</v>
      </c>
      <c r="B36" s="24" t="s">
        <v>104</v>
      </c>
      <c r="C36" s="29">
        <f aca="true" t="shared" si="14" ref="C36:I36">C37</f>
        <v>7475093</v>
      </c>
      <c r="D36" s="28">
        <f t="shared" si="14"/>
        <v>436462</v>
      </c>
      <c r="E36" s="28">
        <f t="shared" si="14"/>
        <v>0</v>
      </c>
      <c r="F36" s="29">
        <f t="shared" si="14"/>
        <v>7911555</v>
      </c>
      <c r="G36" s="29">
        <f t="shared" si="14"/>
        <v>20000</v>
      </c>
      <c r="H36" s="29">
        <f t="shared" si="14"/>
        <v>0</v>
      </c>
      <c r="I36" s="29">
        <f t="shared" si="14"/>
        <v>7931555</v>
      </c>
    </row>
    <row r="37" spans="1:12" ht="27" thickBot="1">
      <c r="A37" s="21">
        <v>6731</v>
      </c>
      <c r="B37" s="44" t="s">
        <v>94</v>
      </c>
      <c r="C37" s="34">
        <v>7475093</v>
      </c>
      <c r="D37" s="17">
        <f>F37-C37</f>
        <v>436462</v>
      </c>
      <c r="E37" s="17"/>
      <c r="F37" s="71">
        <v>7911555</v>
      </c>
      <c r="G37" s="72">
        <v>20000</v>
      </c>
      <c r="H37" s="85">
        <v>0</v>
      </c>
      <c r="I37" s="71">
        <v>7931555</v>
      </c>
      <c r="L37" s="2">
        <f>F37+G37</f>
        <v>7931555</v>
      </c>
    </row>
    <row r="38" spans="1:9" ht="27" thickBot="1">
      <c r="A38" s="19">
        <v>68</v>
      </c>
      <c r="B38" s="24" t="s">
        <v>108</v>
      </c>
      <c r="C38" s="29">
        <f>C39</f>
        <v>0</v>
      </c>
      <c r="D38" s="28">
        <f aca="true" t="shared" si="15" ref="D38:I39">D39</f>
        <v>0</v>
      </c>
      <c r="E38" s="28">
        <f t="shared" si="15"/>
        <v>0</v>
      </c>
      <c r="F38" s="29">
        <f t="shared" si="15"/>
        <v>0</v>
      </c>
      <c r="G38" s="29">
        <f t="shared" si="15"/>
        <v>0</v>
      </c>
      <c r="H38" s="29">
        <f t="shared" si="15"/>
        <v>0</v>
      </c>
      <c r="I38" s="29">
        <f t="shared" si="15"/>
        <v>0</v>
      </c>
    </row>
    <row r="39" spans="1:9" s="6" customFormat="1" ht="14.25" thickBot="1">
      <c r="A39" s="19">
        <v>683</v>
      </c>
      <c r="B39" s="24" t="s">
        <v>74</v>
      </c>
      <c r="C39" s="29">
        <f>C40</f>
        <v>0</v>
      </c>
      <c r="D39" s="28">
        <f t="shared" si="15"/>
        <v>0</v>
      </c>
      <c r="E39" s="28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</row>
    <row r="40" spans="1:9" ht="14.25" thickBot="1">
      <c r="A40" s="21">
        <v>6831</v>
      </c>
      <c r="B40" s="44" t="s">
        <v>123</v>
      </c>
      <c r="C40" s="23">
        <v>0</v>
      </c>
      <c r="D40" s="17">
        <f>F40-C40</f>
        <v>0</v>
      </c>
      <c r="E40" s="17"/>
      <c r="F40" s="23">
        <v>0</v>
      </c>
      <c r="G40" s="85">
        <v>0</v>
      </c>
      <c r="H40" s="85">
        <v>0</v>
      </c>
      <c r="I40" s="85">
        <v>0</v>
      </c>
    </row>
    <row r="41" spans="1:9" ht="27" thickBot="1">
      <c r="A41" s="19">
        <v>7</v>
      </c>
      <c r="B41" s="24" t="s">
        <v>1</v>
      </c>
      <c r="C41" s="20">
        <f aca="true" t="shared" si="16" ref="C41:I41">C42</f>
        <v>67500</v>
      </c>
      <c r="D41" s="27">
        <f t="shared" si="16"/>
        <v>0</v>
      </c>
      <c r="E41" s="27">
        <f t="shared" si="16"/>
        <v>0</v>
      </c>
      <c r="F41" s="20">
        <f t="shared" si="16"/>
        <v>67500</v>
      </c>
      <c r="G41" s="20">
        <f t="shared" si="16"/>
        <v>0</v>
      </c>
      <c r="H41" s="20">
        <f t="shared" si="16"/>
        <v>0</v>
      </c>
      <c r="I41" s="20">
        <f t="shared" si="16"/>
        <v>67500</v>
      </c>
    </row>
    <row r="42" spans="1:9" ht="39.75" thickBot="1">
      <c r="A42" s="19">
        <v>72</v>
      </c>
      <c r="B42" s="24" t="s">
        <v>110</v>
      </c>
      <c r="C42" s="16">
        <f aca="true" t="shared" si="17" ref="C42:I42">SUM(C43:C45)</f>
        <v>67500</v>
      </c>
      <c r="D42" s="14">
        <f t="shared" si="17"/>
        <v>0</v>
      </c>
      <c r="E42" s="14">
        <f t="shared" si="17"/>
        <v>0</v>
      </c>
      <c r="F42" s="16">
        <f t="shared" si="17"/>
        <v>67500</v>
      </c>
      <c r="G42" s="16">
        <f t="shared" si="17"/>
        <v>0</v>
      </c>
      <c r="H42" s="16">
        <f t="shared" si="17"/>
        <v>0</v>
      </c>
      <c r="I42" s="16">
        <f t="shared" si="17"/>
        <v>67500</v>
      </c>
    </row>
    <row r="43" spans="1:9" ht="27" thickBot="1">
      <c r="A43" s="21">
        <v>7211</v>
      </c>
      <c r="B43" s="44" t="s">
        <v>16</v>
      </c>
      <c r="C43" s="35">
        <v>2500</v>
      </c>
      <c r="D43" s="17"/>
      <c r="E43" s="17"/>
      <c r="F43" s="22">
        <v>2500</v>
      </c>
      <c r="G43" s="85">
        <v>0</v>
      </c>
      <c r="H43" s="85">
        <v>0</v>
      </c>
      <c r="I43" s="22">
        <v>2500</v>
      </c>
    </row>
    <row r="44" spans="1:9" ht="14.25" thickBot="1">
      <c r="A44" s="21">
        <v>7224</v>
      </c>
      <c r="B44" s="44" t="s">
        <v>124</v>
      </c>
      <c r="C44" s="35">
        <v>20000</v>
      </c>
      <c r="D44" s="17">
        <f>F44-C44</f>
        <v>0</v>
      </c>
      <c r="E44" s="95">
        <v>0</v>
      </c>
      <c r="F44" s="68">
        <v>20000</v>
      </c>
      <c r="G44" s="85">
        <v>0</v>
      </c>
      <c r="H44" s="85">
        <v>0</v>
      </c>
      <c r="I44" s="68">
        <v>20000</v>
      </c>
    </row>
    <row r="45" spans="1:9" ht="27" thickBot="1">
      <c r="A45" s="21">
        <v>7231</v>
      </c>
      <c r="B45" s="44" t="s">
        <v>17</v>
      </c>
      <c r="C45" s="35">
        <v>45000</v>
      </c>
      <c r="D45" s="17"/>
      <c r="E45" s="17"/>
      <c r="F45" s="22">
        <v>45000</v>
      </c>
      <c r="G45" s="85">
        <v>0</v>
      </c>
      <c r="H45" s="85">
        <v>0</v>
      </c>
      <c r="I45" s="22">
        <v>45000</v>
      </c>
    </row>
    <row r="46" spans="1:9" ht="14.25" thickBot="1">
      <c r="A46" s="19" t="s">
        <v>62</v>
      </c>
      <c r="B46" s="24" t="s">
        <v>61</v>
      </c>
      <c r="C46" s="16">
        <f aca="true" t="shared" si="18" ref="C46:I46">C41+C5</f>
        <v>14649131</v>
      </c>
      <c r="D46" s="14">
        <f t="shared" si="18"/>
        <v>621419</v>
      </c>
      <c r="E46" s="14">
        <f t="shared" si="18"/>
        <v>143957</v>
      </c>
      <c r="F46" s="16">
        <f t="shared" si="18"/>
        <v>15126593</v>
      </c>
      <c r="G46" s="16">
        <f t="shared" si="18"/>
        <v>60000</v>
      </c>
      <c r="H46" s="16">
        <f t="shared" si="18"/>
        <v>0</v>
      </c>
      <c r="I46" s="16">
        <f t="shared" si="18"/>
        <v>15186593</v>
      </c>
    </row>
    <row r="47" spans="1:12" ht="27" thickBot="1">
      <c r="A47" s="19">
        <v>922</v>
      </c>
      <c r="B47" s="44" t="s">
        <v>50</v>
      </c>
      <c r="C47" s="96">
        <v>5852338</v>
      </c>
      <c r="D47" s="37"/>
      <c r="E47" s="37">
        <f>C47-F47</f>
        <v>248925</v>
      </c>
      <c r="F47" s="86">
        <v>5603413</v>
      </c>
      <c r="G47" s="72">
        <v>166863</v>
      </c>
      <c r="H47" s="72">
        <v>0</v>
      </c>
      <c r="I47" s="86">
        <v>5770276</v>
      </c>
      <c r="K47" s="2">
        <f>F47+G47</f>
        <v>5770276</v>
      </c>
      <c r="L47" s="2"/>
    </row>
    <row r="48" spans="1:10" ht="14.25" thickBot="1">
      <c r="A48" s="25"/>
      <c r="B48" s="26" t="s">
        <v>54</v>
      </c>
      <c r="C48" s="20">
        <f aca="true" t="shared" si="19" ref="C48:I48">C46+C47</f>
        <v>20501469</v>
      </c>
      <c r="D48" s="27">
        <f t="shared" si="19"/>
        <v>621419</v>
      </c>
      <c r="E48" s="27">
        <f t="shared" si="19"/>
        <v>392882</v>
      </c>
      <c r="F48" s="20">
        <f t="shared" si="19"/>
        <v>20730006</v>
      </c>
      <c r="G48" s="20">
        <f t="shared" si="19"/>
        <v>226863</v>
      </c>
      <c r="H48" s="20">
        <f t="shared" si="19"/>
        <v>0</v>
      </c>
      <c r="I48" s="20">
        <f t="shared" si="19"/>
        <v>20956869</v>
      </c>
      <c r="J48" s="2"/>
    </row>
    <row r="49" spans="1:6" ht="14.25" customHeight="1">
      <c r="A49" s="7"/>
      <c r="B49" s="45"/>
      <c r="C49" s="10"/>
      <c r="F49" s="87"/>
    </row>
    <row r="50" spans="1:3" ht="13.5">
      <c r="A50" s="3"/>
      <c r="B50" s="6" t="s">
        <v>131</v>
      </c>
      <c r="C50" s="10"/>
    </row>
    <row r="51" spans="1:6" ht="14.25" thickBot="1">
      <c r="A51" s="3"/>
      <c r="B51" s="46"/>
      <c r="C51" s="11"/>
      <c r="F51" s="88"/>
    </row>
    <row r="52" spans="1:9" ht="27.75" thickBot="1">
      <c r="A52" s="13" t="s">
        <v>9</v>
      </c>
      <c r="B52" s="13" t="s">
        <v>18</v>
      </c>
      <c r="C52" s="14" t="s">
        <v>128</v>
      </c>
      <c r="D52" s="15" t="s">
        <v>121</v>
      </c>
      <c r="E52" s="15" t="s">
        <v>122</v>
      </c>
      <c r="F52" s="14" t="s">
        <v>129</v>
      </c>
      <c r="G52" s="15" t="s">
        <v>121</v>
      </c>
      <c r="H52" s="15" t="s">
        <v>122</v>
      </c>
      <c r="I52" s="14" t="s">
        <v>130</v>
      </c>
    </row>
    <row r="53" spans="1:9" ht="13.5" thickBot="1">
      <c r="A53" s="13">
        <v>3</v>
      </c>
      <c r="B53" s="24" t="s">
        <v>68</v>
      </c>
      <c r="C53" s="54">
        <f aca="true" t="shared" si="20" ref="C53:I53">C54+C64+C95+C99</f>
        <v>19036272</v>
      </c>
      <c r="D53" s="55">
        <f t="shared" si="20"/>
        <v>153291</v>
      </c>
      <c r="E53" s="55">
        <f t="shared" si="20"/>
        <v>38856</v>
      </c>
      <c r="F53" s="54">
        <f t="shared" si="20"/>
        <v>19150707</v>
      </c>
      <c r="G53" s="54">
        <f t="shared" si="20"/>
        <v>366201</v>
      </c>
      <c r="H53" s="54">
        <f t="shared" si="20"/>
        <v>0</v>
      </c>
      <c r="I53" s="54">
        <f t="shared" si="20"/>
        <v>19516908</v>
      </c>
    </row>
    <row r="54" spans="1:9" ht="27" thickBot="1">
      <c r="A54" s="19">
        <v>31</v>
      </c>
      <c r="B54" s="24" t="s">
        <v>2</v>
      </c>
      <c r="C54" s="56">
        <f aca="true" t="shared" si="21" ref="C54:I54">C55+C59+C62</f>
        <v>10833230</v>
      </c>
      <c r="D54" s="57">
        <f t="shared" si="21"/>
        <v>1227</v>
      </c>
      <c r="E54" s="57">
        <f t="shared" si="21"/>
        <v>0</v>
      </c>
      <c r="F54" s="56">
        <f t="shared" si="21"/>
        <v>10834457</v>
      </c>
      <c r="G54" s="56">
        <f t="shared" si="21"/>
        <v>60672</v>
      </c>
      <c r="H54" s="56">
        <f t="shared" si="21"/>
        <v>0</v>
      </c>
      <c r="I54" s="56">
        <f t="shared" si="21"/>
        <v>10895129</v>
      </c>
    </row>
    <row r="55" spans="1:9" ht="13.5" thickBot="1">
      <c r="A55" s="19">
        <v>311</v>
      </c>
      <c r="B55" s="24" t="s">
        <v>66</v>
      </c>
      <c r="C55" s="56">
        <f aca="true" t="shared" si="22" ref="C55:I55">SUM(C56:C58)</f>
        <v>9011677</v>
      </c>
      <c r="D55" s="57">
        <f t="shared" si="22"/>
        <v>0</v>
      </c>
      <c r="E55" s="57">
        <f t="shared" si="22"/>
        <v>0</v>
      </c>
      <c r="F55" s="56">
        <f t="shared" si="22"/>
        <v>9011677</v>
      </c>
      <c r="G55" s="56">
        <f t="shared" si="22"/>
        <v>42000</v>
      </c>
      <c r="H55" s="56">
        <f t="shared" si="22"/>
        <v>0</v>
      </c>
      <c r="I55" s="56">
        <f t="shared" si="22"/>
        <v>9053677</v>
      </c>
    </row>
    <row r="56" spans="1:9" ht="13.5" thickBot="1">
      <c r="A56" s="21">
        <v>3111</v>
      </c>
      <c r="B56" s="58" t="s">
        <v>19</v>
      </c>
      <c r="C56" s="59">
        <v>8881621</v>
      </c>
      <c r="D56" s="17">
        <v>0</v>
      </c>
      <c r="E56" s="17">
        <f>C56-F56</f>
        <v>0</v>
      </c>
      <c r="F56" s="79">
        <v>8881621</v>
      </c>
      <c r="G56" s="85">
        <v>0</v>
      </c>
      <c r="H56" s="85">
        <v>0</v>
      </c>
      <c r="I56" s="79">
        <v>8881621</v>
      </c>
    </row>
    <row r="57" spans="1:9" ht="13.5" thickBot="1">
      <c r="A57" s="21">
        <v>3113</v>
      </c>
      <c r="B57" s="58" t="s">
        <v>20</v>
      </c>
      <c r="C57" s="59">
        <v>130056</v>
      </c>
      <c r="D57" s="17">
        <v>0</v>
      </c>
      <c r="E57" s="17">
        <f>C57-F57</f>
        <v>0</v>
      </c>
      <c r="F57" s="79">
        <v>130056</v>
      </c>
      <c r="G57" s="72">
        <v>42000</v>
      </c>
      <c r="H57" s="85">
        <v>0</v>
      </c>
      <c r="I57" s="79">
        <v>172056</v>
      </c>
    </row>
    <row r="58" spans="1:9" ht="13.5" hidden="1" thickBot="1">
      <c r="A58" s="60">
        <v>3114</v>
      </c>
      <c r="B58" s="61" t="s">
        <v>87</v>
      </c>
      <c r="C58" s="62">
        <v>0</v>
      </c>
      <c r="D58" s="17">
        <f aca="true" t="shared" si="23" ref="D58:D68">F58-C58</f>
        <v>0</v>
      </c>
      <c r="E58" s="17">
        <f>C58-F58</f>
        <v>0</v>
      </c>
      <c r="F58" s="68">
        <v>0</v>
      </c>
      <c r="G58" s="85">
        <v>0</v>
      </c>
      <c r="H58" s="85">
        <v>0</v>
      </c>
      <c r="I58" s="68">
        <v>0</v>
      </c>
    </row>
    <row r="59" spans="1:9" ht="13.5" thickBot="1">
      <c r="A59" s="19">
        <v>313</v>
      </c>
      <c r="B59" s="63" t="s">
        <v>67</v>
      </c>
      <c r="C59" s="64">
        <f aca="true" t="shared" si="24" ref="C59:I59">C60+C61</f>
        <v>1452078</v>
      </c>
      <c r="D59" s="65">
        <f t="shared" si="24"/>
        <v>1227</v>
      </c>
      <c r="E59" s="65">
        <f t="shared" si="24"/>
        <v>0</v>
      </c>
      <c r="F59" s="64">
        <f t="shared" si="24"/>
        <v>1453305</v>
      </c>
      <c r="G59" s="64">
        <f t="shared" si="24"/>
        <v>18672</v>
      </c>
      <c r="H59" s="64">
        <f t="shared" si="24"/>
        <v>0</v>
      </c>
      <c r="I59" s="64">
        <f t="shared" si="24"/>
        <v>1471977</v>
      </c>
    </row>
    <row r="60" spans="1:11" ht="27" thickBot="1">
      <c r="A60" s="21">
        <v>3132</v>
      </c>
      <c r="B60" s="58" t="s">
        <v>21</v>
      </c>
      <c r="C60" s="66">
        <v>1452078</v>
      </c>
      <c r="D60" s="17">
        <f t="shared" si="23"/>
        <v>1227</v>
      </c>
      <c r="E60" s="17">
        <v>0</v>
      </c>
      <c r="F60" s="69">
        <v>1453305</v>
      </c>
      <c r="G60" s="72">
        <f>I60-F60</f>
        <v>18672</v>
      </c>
      <c r="H60" s="85">
        <v>0</v>
      </c>
      <c r="I60" s="69">
        <v>1471977</v>
      </c>
      <c r="K60" s="2">
        <v>1471978</v>
      </c>
    </row>
    <row r="61" spans="1:9" ht="13.5" thickBot="1">
      <c r="A61" s="21">
        <v>3133</v>
      </c>
      <c r="B61" s="58" t="s">
        <v>22</v>
      </c>
      <c r="C61" s="62">
        <v>0</v>
      </c>
      <c r="D61" s="17">
        <v>0</v>
      </c>
      <c r="E61" s="17">
        <v>0</v>
      </c>
      <c r="F61" s="68">
        <v>0</v>
      </c>
      <c r="G61" s="85">
        <v>0</v>
      </c>
      <c r="H61" s="85">
        <v>0</v>
      </c>
      <c r="I61" s="68">
        <v>0</v>
      </c>
    </row>
    <row r="62" spans="1:9" ht="27" thickBot="1">
      <c r="A62" s="19">
        <v>312</v>
      </c>
      <c r="B62" s="13" t="s">
        <v>3</v>
      </c>
      <c r="C62" s="54">
        <f aca="true" t="shared" si="25" ref="C62:I62">SUM(C63)</f>
        <v>369475</v>
      </c>
      <c r="D62" s="55">
        <f t="shared" si="25"/>
        <v>0</v>
      </c>
      <c r="E62" s="55">
        <f t="shared" si="25"/>
        <v>0</v>
      </c>
      <c r="F62" s="54">
        <f t="shared" si="25"/>
        <v>369475</v>
      </c>
      <c r="G62" s="54">
        <f t="shared" si="25"/>
        <v>0</v>
      </c>
      <c r="H62" s="54">
        <f t="shared" si="25"/>
        <v>0</v>
      </c>
      <c r="I62" s="54">
        <f t="shared" si="25"/>
        <v>369475</v>
      </c>
    </row>
    <row r="63" spans="1:9" ht="27" thickBot="1">
      <c r="A63" s="32">
        <v>3121</v>
      </c>
      <c r="B63" s="44" t="s">
        <v>118</v>
      </c>
      <c r="C63" s="66">
        <v>369475</v>
      </c>
      <c r="D63" s="17">
        <f t="shared" si="23"/>
        <v>0</v>
      </c>
      <c r="E63" s="17">
        <v>0</v>
      </c>
      <c r="F63" s="69">
        <v>369475</v>
      </c>
      <c r="G63" s="85">
        <v>0</v>
      </c>
      <c r="H63" s="85">
        <v>0</v>
      </c>
      <c r="I63" s="69">
        <v>369475</v>
      </c>
    </row>
    <row r="64" spans="1:10" s="8" customFormat="1" ht="13.5" thickBot="1">
      <c r="A64" s="19">
        <v>32</v>
      </c>
      <c r="B64" s="24" t="s">
        <v>4</v>
      </c>
      <c r="C64" s="56">
        <f aca="true" t="shared" si="26" ref="C64:I64">C65+C69+C76+C88+C86</f>
        <v>7718713</v>
      </c>
      <c r="D64" s="57">
        <f t="shared" si="26"/>
        <v>152064</v>
      </c>
      <c r="E64" s="57">
        <f t="shared" si="26"/>
        <v>21436</v>
      </c>
      <c r="F64" s="56">
        <f t="shared" si="26"/>
        <v>7849341</v>
      </c>
      <c r="G64" s="56">
        <f t="shared" si="26"/>
        <v>305529</v>
      </c>
      <c r="H64" s="56">
        <f t="shared" si="26"/>
        <v>0</v>
      </c>
      <c r="I64" s="56">
        <f t="shared" si="26"/>
        <v>8154870</v>
      </c>
      <c r="J64" s="2"/>
    </row>
    <row r="65" spans="1:9" ht="27" thickBot="1">
      <c r="A65" s="19">
        <v>321</v>
      </c>
      <c r="B65" s="24" t="s">
        <v>5</v>
      </c>
      <c r="C65" s="54">
        <f aca="true" t="shared" si="27" ref="C65:I65">SUM(C66:C68)</f>
        <v>318166</v>
      </c>
      <c r="D65" s="55">
        <f t="shared" si="27"/>
        <v>0</v>
      </c>
      <c r="E65" s="55">
        <f t="shared" si="27"/>
        <v>0</v>
      </c>
      <c r="F65" s="54">
        <f t="shared" si="27"/>
        <v>318166</v>
      </c>
      <c r="G65" s="54">
        <f t="shared" si="27"/>
        <v>0</v>
      </c>
      <c r="H65" s="54">
        <f t="shared" si="27"/>
        <v>0</v>
      </c>
      <c r="I65" s="54">
        <f t="shared" si="27"/>
        <v>318166</v>
      </c>
    </row>
    <row r="66" spans="1:9" ht="13.5" thickBot="1">
      <c r="A66" s="21">
        <v>3211</v>
      </c>
      <c r="B66" s="58" t="s">
        <v>23</v>
      </c>
      <c r="C66" s="67">
        <v>56000</v>
      </c>
      <c r="D66" s="17">
        <f t="shared" si="23"/>
        <v>0</v>
      </c>
      <c r="E66" s="17">
        <f>C66-F66</f>
        <v>0</v>
      </c>
      <c r="F66" s="69">
        <v>56000</v>
      </c>
      <c r="G66" s="85">
        <v>0</v>
      </c>
      <c r="H66" s="85">
        <v>0</v>
      </c>
      <c r="I66" s="69">
        <v>56000</v>
      </c>
    </row>
    <row r="67" spans="1:9" ht="27" thickBot="1">
      <c r="A67" s="21">
        <v>3212</v>
      </c>
      <c r="B67" s="58" t="s">
        <v>24</v>
      </c>
      <c r="C67" s="66">
        <v>207166</v>
      </c>
      <c r="D67" s="17">
        <f t="shared" si="23"/>
        <v>0</v>
      </c>
      <c r="E67" s="17">
        <v>0</v>
      </c>
      <c r="F67" s="69">
        <v>207166</v>
      </c>
      <c r="G67" s="85">
        <v>0</v>
      </c>
      <c r="H67" s="85">
        <v>0</v>
      </c>
      <c r="I67" s="69">
        <v>207166</v>
      </c>
    </row>
    <row r="68" spans="1:9" ht="27" thickBot="1">
      <c r="A68" s="21">
        <v>3213</v>
      </c>
      <c r="B68" s="58" t="s">
        <v>25</v>
      </c>
      <c r="C68" s="67">
        <v>55000</v>
      </c>
      <c r="D68" s="17">
        <f t="shared" si="23"/>
        <v>0</v>
      </c>
      <c r="E68" s="17">
        <v>0</v>
      </c>
      <c r="F68" s="69">
        <v>55000</v>
      </c>
      <c r="G68" s="85">
        <v>0</v>
      </c>
      <c r="H68" s="85">
        <v>0</v>
      </c>
      <c r="I68" s="69">
        <v>55000</v>
      </c>
    </row>
    <row r="69" spans="1:10" ht="27" thickBot="1">
      <c r="A69" s="19">
        <v>322</v>
      </c>
      <c r="B69" s="24" t="s">
        <v>6</v>
      </c>
      <c r="C69" s="54">
        <f aca="true" t="shared" si="28" ref="C69:I69">SUM(C70:C75)</f>
        <v>4512563</v>
      </c>
      <c r="D69" s="55">
        <f t="shared" si="28"/>
        <v>124313</v>
      </c>
      <c r="E69" s="55">
        <f t="shared" si="28"/>
        <v>0</v>
      </c>
      <c r="F69" s="54">
        <f t="shared" si="28"/>
        <v>4636876</v>
      </c>
      <c r="G69" s="54">
        <f t="shared" si="28"/>
        <v>285279</v>
      </c>
      <c r="H69" s="54">
        <f t="shared" si="28"/>
        <v>0</v>
      </c>
      <c r="I69" s="54">
        <f t="shared" si="28"/>
        <v>4922155</v>
      </c>
      <c r="J69" s="2"/>
    </row>
    <row r="70" spans="1:10" ht="27" thickBot="1">
      <c r="A70" s="21">
        <v>3221</v>
      </c>
      <c r="B70" s="58" t="s">
        <v>89</v>
      </c>
      <c r="C70" s="66">
        <v>450638</v>
      </c>
      <c r="D70" s="17">
        <f>F70-C70</f>
        <v>43368</v>
      </c>
      <c r="E70" s="17">
        <v>0</v>
      </c>
      <c r="F70" s="69">
        <v>494006</v>
      </c>
      <c r="G70" s="85">
        <v>0</v>
      </c>
      <c r="H70" s="85">
        <v>0</v>
      </c>
      <c r="I70" s="69">
        <v>494006</v>
      </c>
      <c r="J70" s="2"/>
    </row>
    <row r="71" spans="1:10" ht="13.5" thickBot="1">
      <c r="A71" s="21">
        <v>3222</v>
      </c>
      <c r="B71" s="58" t="s">
        <v>26</v>
      </c>
      <c r="C71" s="68">
        <v>3391034</v>
      </c>
      <c r="D71" s="17">
        <f aca="true" t="shared" si="29" ref="D71:D114">F71-C71</f>
        <v>78570</v>
      </c>
      <c r="E71" s="17">
        <v>0</v>
      </c>
      <c r="F71" s="68">
        <v>3469604</v>
      </c>
      <c r="G71" s="84">
        <f>I71-F71</f>
        <v>106022</v>
      </c>
      <c r="H71" s="85">
        <v>0</v>
      </c>
      <c r="I71" s="72">
        <v>3575626</v>
      </c>
      <c r="J71" s="97"/>
    </row>
    <row r="72" spans="1:9" ht="13.5" thickBot="1">
      <c r="A72" s="21">
        <v>3223</v>
      </c>
      <c r="B72" s="58" t="s">
        <v>27</v>
      </c>
      <c r="C72" s="69">
        <v>374750</v>
      </c>
      <c r="D72" s="17">
        <f t="shared" si="29"/>
        <v>0</v>
      </c>
      <c r="E72" s="17">
        <f>C72-F72</f>
        <v>0</v>
      </c>
      <c r="F72" s="69">
        <v>374750</v>
      </c>
      <c r="G72" s="85">
        <v>0</v>
      </c>
      <c r="H72" s="85">
        <v>0</v>
      </c>
      <c r="I72" s="72">
        <v>374750</v>
      </c>
    </row>
    <row r="73" spans="1:9" ht="27" thickBot="1">
      <c r="A73" s="21">
        <v>3224</v>
      </c>
      <c r="B73" s="58" t="s">
        <v>28</v>
      </c>
      <c r="C73" s="69">
        <v>125200</v>
      </c>
      <c r="D73" s="17">
        <f t="shared" si="29"/>
        <v>0</v>
      </c>
      <c r="E73" s="17">
        <f>C73-F73</f>
        <v>0</v>
      </c>
      <c r="F73" s="69">
        <v>125200</v>
      </c>
      <c r="G73" s="84">
        <f>I73-F73</f>
        <v>2600</v>
      </c>
      <c r="H73" s="85">
        <v>0</v>
      </c>
      <c r="I73" s="72">
        <v>127800</v>
      </c>
    </row>
    <row r="74" spans="1:9" ht="13.5" thickBot="1">
      <c r="A74" s="21">
        <v>3225</v>
      </c>
      <c r="B74" s="58" t="s">
        <v>29</v>
      </c>
      <c r="C74" s="69">
        <v>93427</v>
      </c>
      <c r="D74" s="17">
        <f t="shared" si="29"/>
        <v>1750</v>
      </c>
      <c r="E74" s="17">
        <v>0</v>
      </c>
      <c r="F74" s="69">
        <v>95177</v>
      </c>
      <c r="G74" s="84">
        <f>I74-F74</f>
        <v>4000</v>
      </c>
      <c r="H74" s="85">
        <v>0</v>
      </c>
      <c r="I74" s="72">
        <v>99177</v>
      </c>
    </row>
    <row r="75" spans="1:11" ht="13.5" thickBot="1">
      <c r="A75" s="21">
        <v>3227</v>
      </c>
      <c r="B75" s="58" t="s">
        <v>59</v>
      </c>
      <c r="C75" s="69">
        <v>77514</v>
      </c>
      <c r="D75" s="17">
        <f t="shared" si="29"/>
        <v>625</v>
      </c>
      <c r="E75" s="17">
        <v>0</v>
      </c>
      <c r="F75" s="69">
        <v>78139</v>
      </c>
      <c r="G75" s="84">
        <f>I75-F75</f>
        <v>172657</v>
      </c>
      <c r="H75" s="85">
        <v>0</v>
      </c>
      <c r="I75" s="72">
        <v>250796</v>
      </c>
      <c r="K75" s="1">
        <v>250796</v>
      </c>
    </row>
    <row r="76" spans="1:10" ht="13.5" thickBot="1">
      <c r="A76" s="19">
        <v>323</v>
      </c>
      <c r="B76" s="24" t="s">
        <v>7</v>
      </c>
      <c r="C76" s="54">
        <f aca="true" t="shared" si="30" ref="C76:I76">SUM(C77:C85)</f>
        <v>2623022</v>
      </c>
      <c r="D76" s="55">
        <f t="shared" si="30"/>
        <v>27662</v>
      </c>
      <c r="E76" s="55">
        <f t="shared" si="30"/>
        <v>11261</v>
      </c>
      <c r="F76" s="54">
        <f t="shared" si="30"/>
        <v>2639423</v>
      </c>
      <c r="G76" s="54">
        <f t="shared" si="30"/>
        <v>20250</v>
      </c>
      <c r="H76" s="54">
        <f t="shared" si="30"/>
        <v>0</v>
      </c>
      <c r="I76" s="54">
        <f t="shared" si="30"/>
        <v>2659673</v>
      </c>
      <c r="J76" s="2"/>
    </row>
    <row r="77" spans="1:9" ht="13.5" thickBot="1">
      <c r="A77" s="21">
        <v>3231</v>
      </c>
      <c r="B77" s="58" t="s">
        <v>30</v>
      </c>
      <c r="C77" s="69">
        <v>178750</v>
      </c>
      <c r="D77" s="17">
        <f t="shared" si="29"/>
        <v>0</v>
      </c>
      <c r="E77" s="17">
        <f>C77-F77</f>
        <v>0</v>
      </c>
      <c r="F77" s="69">
        <v>178750</v>
      </c>
      <c r="G77" s="85">
        <v>0</v>
      </c>
      <c r="H77" s="85">
        <v>0</v>
      </c>
      <c r="I77" s="69">
        <v>178750</v>
      </c>
    </row>
    <row r="78" spans="1:9" ht="27" thickBot="1">
      <c r="A78" s="21">
        <v>3232</v>
      </c>
      <c r="B78" s="58" t="s">
        <v>31</v>
      </c>
      <c r="C78" s="69">
        <v>588064</v>
      </c>
      <c r="D78" s="17">
        <f t="shared" si="29"/>
        <v>23750</v>
      </c>
      <c r="E78" s="17"/>
      <c r="F78" s="69">
        <v>611814</v>
      </c>
      <c r="G78" s="84">
        <f>I78-F78</f>
        <v>9000</v>
      </c>
      <c r="H78" s="85">
        <v>0</v>
      </c>
      <c r="I78" s="69">
        <v>620814</v>
      </c>
    </row>
    <row r="79" spans="1:9" ht="13.5" thickBot="1">
      <c r="A79" s="21">
        <v>3233</v>
      </c>
      <c r="B79" s="58" t="s">
        <v>32</v>
      </c>
      <c r="C79" s="69">
        <v>83625</v>
      </c>
      <c r="D79" s="17"/>
      <c r="E79" s="17">
        <f>C79-F79</f>
        <v>4000</v>
      </c>
      <c r="F79" s="69">
        <v>79625</v>
      </c>
      <c r="G79" s="85">
        <v>0</v>
      </c>
      <c r="H79" s="85">
        <v>0</v>
      </c>
      <c r="I79" s="69">
        <v>79625</v>
      </c>
    </row>
    <row r="80" spans="1:9" ht="27" thickBot="1">
      <c r="A80" s="21">
        <v>3234</v>
      </c>
      <c r="B80" s="58" t="s">
        <v>33</v>
      </c>
      <c r="C80" s="69">
        <v>296250</v>
      </c>
      <c r="D80" s="17">
        <f t="shared" si="29"/>
        <v>0</v>
      </c>
      <c r="E80" s="17">
        <f>C80-F80</f>
        <v>0</v>
      </c>
      <c r="F80" s="69">
        <v>296250</v>
      </c>
      <c r="G80" s="84">
        <f>I80-F80</f>
        <v>11250</v>
      </c>
      <c r="H80" s="85">
        <v>0</v>
      </c>
      <c r="I80" s="72">
        <v>307500</v>
      </c>
    </row>
    <row r="81" spans="1:9" ht="13.5" thickBot="1">
      <c r="A81" s="21">
        <v>3235</v>
      </c>
      <c r="B81" s="58" t="s">
        <v>53</v>
      </c>
      <c r="C81" s="69">
        <v>14500</v>
      </c>
      <c r="D81" s="17">
        <f t="shared" si="29"/>
        <v>0</v>
      </c>
      <c r="E81" s="17">
        <f>C81-F81</f>
        <v>0</v>
      </c>
      <c r="F81" s="69">
        <v>14500</v>
      </c>
      <c r="G81" s="85">
        <v>0</v>
      </c>
      <c r="H81" s="85">
        <v>0</v>
      </c>
      <c r="I81" s="69">
        <v>14500</v>
      </c>
    </row>
    <row r="82" spans="1:9" ht="27" thickBot="1">
      <c r="A82" s="21">
        <v>3236</v>
      </c>
      <c r="B82" s="58" t="s">
        <v>34</v>
      </c>
      <c r="C82" s="69">
        <v>722200</v>
      </c>
      <c r="D82" s="17"/>
      <c r="E82" s="17">
        <f>C82-F82</f>
        <v>2389</v>
      </c>
      <c r="F82" s="69">
        <v>719811</v>
      </c>
      <c r="G82" s="85">
        <v>0</v>
      </c>
      <c r="H82" s="85">
        <v>0</v>
      </c>
      <c r="I82" s="69">
        <v>719811</v>
      </c>
    </row>
    <row r="83" spans="1:9" ht="13.5" thickBot="1">
      <c r="A83" s="21">
        <v>3237</v>
      </c>
      <c r="B83" s="58" t="s">
        <v>35</v>
      </c>
      <c r="C83" s="69">
        <v>244381</v>
      </c>
      <c r="D83" s="17"/>
      <c r="E83" s="17">
        <f>C83-F83</f>
        <v>4872</v>
      </c>
      <c r="F83" s="69">
        <v>239509</v>
      </c>
      <c r="G83" s="85">
        <v>0</v>
      </c>
      <c r="H83" s="85">
        <v>0</v>
      </c>
      <c r="I83" s="69">
        <v>239509</v>
      </c>
    </row>
    <row r="84" spans="1:9" ht="27" thickBot="1">
      <c r="A84" s="21">
        <v>3238</v>
      </c>
      <c r="B84" s="58" t="s">
        <v>113</v>
      </c>
      <c r="C84" s="62">
        <v>163713</v>
      </c>
      <c r="D84" s="70">
        <f t="shared" si="29"/>
        <v>225</v>
      </c>
      <c r="E84" s="70">
        <v>0</v>
      </c>
      <c r="F84" s="68">
        <v>163938</v>
      </c>
      <c r="G84" s="85">
        <v>0</v>
      </c>
      <c r="H84" s="85">
        <v>0</v>
      </c>
      <c r="I84" s="68">
        <v>163938</v>
      </c>
    </row>
    <row r="85" spans="1:9" ht="39.75" thickBot="1">
      <c r="A85" s="32">
        <v>3239</v>
      </c>
      <c r="B85" s="44" t="s">
        <v>92</v>
      </c>
      <c r="C85" s="71">
        <v>331539</v>
      </c>
      <c r="D85" s="17">
        <f t="shared" si="29"/>
        <v>3687</v>
      </c>
      <c r="E85" s="17">
        <v>0</v>
      </c>
      <c r="F85" s="71">
        <v>335226</v>
      </c>
      <c r="G85" s="85">
        <v>0</v>
      </c>
      <c r="H85" s="85">
        <v>0</v>
      </c>
      <c r="I85" s="71">
        <v>335226</v>
      </c>
    </row>
    <row r="86" spans="1:9" ht="27" thickBot="1">
      <c r="A86" s="13">
        <v>324</v>
      </c>
      <c r="B86" s="24" t="s">
        <v>77</v>
      </c>
      <c r="C86" s="64">
        <f aca="true" t="shared" si="31" ref="C86:I86">C87</f>
        <v>0</v>
      </c>
      <c r="D86" s="65">
        <f t="shared" si="31"/>
        <v>0</v>
      </c>
      <c r="E86" s="65">
        <f t="shared" si="31"/>
        <v>0</v>
      </c>
      <c r="F86" s="64">
        <f t="shared" si="31"/>
        <v>0</v>
      </c>
      <c r="G86" s="64">
        <f t="shared" si="31"/>
        <v>0</v>
      </c>
      <c r="H86" s="64">
        <f t="shared" si="31"/>
        <v>0</v>
      </c>
      <c r="I86" s="64">
        <f t="shared" si="31"/>
        <v>0</v>
      </c>
    </row>
    <row r="87" spans="1:9" ht="13.5" thickBot="1">
      <c r="A87" s="32">
        <v>3241</v>
      </c>
      <c r="B87" s="44" t="s">
        <v>78</v>
      </c>
      <c r="C87" s="72">
        <v>0</v>
      </c>
      <c r="D87" s="17">
        <f t="shared" si="29"/>
        <v>0</v>
      </c>
      <c r="E87" s="17">
        <f>C87-F87</f>
        <v>0</v>
      </c>
      <c r="F87" s="72">
        <v>0</v>
      </c>
      <c r="G87" s="85">
        <v>0</v>
      </c>
      <c r="H87" s="85">
        <v>0</v>
      </c>
      <c r="I87" s="72"/>
    </row>
    <row r="88" spans="1:9" s="5" customFormat="1" ht="27" thickBot="1">
      <c r="A88" s="19">
        <v>329</v>
      </c>
      <c r="B88" s="24" t="s">
        <v>63</v>
      </c>
      <c r="C88" s="54">
        <f aca="true" t="shared" si="32" ref="C88:I88">SUM(C89:C94)</f>
        <v>264962</v>
      </c>
      <c r="D88" s="55">
        <f t="shared" si="32"/>
        <v>89</v>
      </c>
      <c r="E88" s="55">
        <f t="shared" si="32"/>
        <v>10175</v>
      </c>
      <c r="F88" s="54">
        <f t="shared" si="32"/>
        <v>254876</v>
      </c>
      <c r="G88" s="54">
        <f t="shared" si="32"/>
        <v>0</v>
      </c>
      <c r="H88" s="54">
        <f t="shared" si="32"/>
        <v>0</v>
      </c>
      <c r="I88" s="54">
        <f t="shared" si="32"/>
        <v>254876</v>
      </c>
    </row>
    <row r="89" spans="1:9" ht="13.5" thickBot="1">
      <c r="A89" s="21">
        <v>3291</v>
      </c>
      <c r="B89" s="58" t="s">
        <v>36</v>
      </c>
      <c r="C89" s="69">
        <v>72440</v>
      </c>
      <c r="D89" s="17">
        <f t="shared" si="29"/>
        <v>89</v>
      </c>
      <c r="E89" s="17">
        <v>0</v>
      </c>
      <c r="F89" s="69">
        <v>72529</v>
      </c>
      <c r="G89" s="85">
        <v>0</v>
      </c>
      <c r="H89" s="85">
        <v>0</v>
      </c>
      <c r="I89" s="69">
        <v>72529</v>
      </c>
    </row>
    <row r="90" spans="1:9" ht="13.5" thickBot="1">
      <c r="A90" s="21">
        <v>3292</v>
      </c>
      <c r="B90" s="58" t="s">
        <v>37</v>
      </c>
      <c r="C90" s="69">
        <v>71500</v>
      </c>
      <c r="D90" s="17">
        <v>0</v>
      </c>
      <c r="E90" s="17">
        <f>C90-F90</f>
        <v>0</v>
      </c>
      <c r="F90" s="69">
        <v>71500</v>
      </c>
      <c r="G90" s="85">
        <v>0</v>
      </c>
      <c r="H90" s="85">
        <v>0</v>
      </c>
      <c r="I90" s="69">
        <v>71500</v>
      </c>
    </row>
    <row r="91" spans="1:9" ht="13.5" thickBot="1">
      <c r="A91" s="21">
        <v>3293</v>
      </c>
      <c r="B91" s="58" t="s">
        <v>38</v>
      </c>
      <c r="C91" s="69">
        <v>19897</v>
      </c>
      <c r="D91" s="17">
        <f t="shared" si="29"/>
        <v>0</v>
      </c>
      <c r="E91" s="17">
        <f>C91-F91</f>
        <v>0</v>
      </c>
      <c r="F91" s="69">
        <v>19897</v>
      </c>
      <c r="G91" s="85">
        <v>0</v>
      </c>
      <c r="H91" s="85">
        <v>0</v>
      </c>
      <c r="I91" s="69">
        <v>19897</v>
      </c>
    </row>
    <row r="92" spans="1:9" ht="13.5" thickBot="1">
      <c r="A92" s="21">
        <v>3294</v>
      </c>
      <c r="B92" s="58" t="s">
        <v>39</v>
      </c>
      <c r="C92" s="69">
        <v>12000</v>
      </c>
      <c r="D92" s="17">
        <f t="shared" si="29"/>
        <v>0</v>
      </c>
      <c r="E92" s="17">
        <f>C92-F92</f>
        <v>0</v>
      </c>
      <c r="F92" s="69">
        <v>12000</v>
      </c>
      <c r="G92" s="85">
        <v>0</v>
      </c>
      <c r="H92" s="85">
        <v>0</v>
      </c>
      <c r="I92" s="69">
        <v>12000</v>
      </c>
    </row>
    <row r="93" spans="1:9" ht="13.5" thickBot="1">
      <c r="A93" s="21">
        <v>3295</v>
      </c>
      <c r="B93" s="58" t="s">
        <v>57</v>
      </c>
      <c r="C93" s="69">
        <v>55000</v>
      </c>
      <c r="D93" s="17">
        <f t="shared" si="29"/>
        <v>0</v>
      </c>
      <c r="E93" s="17">
        <v>0</v>
      </c>
      <c r="F93" s="69">
        <v>55000</v>
      </c>
      <c r="G93" s="85">
        <v>0</v>
      </c>
      <c r="H93" s="85">
        <v>0</v>
      </c>
      <c r="I93" s="69">
        <v>55000</v>
      </c>
    </row>
    <row r="94" spans="1:9" s="48" customFormat="1" ht="53.25" thickBot="1">
      <c r="A94" s="21">
        <v>3299</v>
      </c>
      <c r="B94" s="58" t="s">
        <v>72</v>
      </c>
      <c r="C94" s="69">
        <v>34125</v>
      </c>
      <c r="D94" s="17">
        <v>0</v>
      </c>
      <c r="E94" s="17">
        <v>10175</v>
      </c>
      <c r="F94" s="69">
        <v>23950</v>
      </c>
      <c r="G94" s="85">
        <v>0</v>
      </c>
      <c r="H94" s="85">
        <v>0</v>
      </c>
      <c r="I94" s="69">
        <v>23950</v>
      </c>
    </row>
    <row r="95" spans="1:9" ht="27" thickBot="1">
      <c r="A95" s="19">
        <v>34</v>
      </c>
      <c r="B95" s="24" t="s">
        <v>64</v>
      </c>
      <c r="C95" s="54">
        <f aca="true" t="shared" si="33" ref="C95:I95">C96</f>
        <v>13700</v>
      </c>
      <c r="D95" s="55">
        <f t="shared" si="33"/>
        <v>0</v>
      </c>
      <c r="E95" s="55">
        <f t="shared" si="33"/>
        <v>0</v>
      </c>
      <c r="F95" s="54">
        <f t="shared" si="33"/>
        <v>13700</v>
      </c>
      <c r="G95" s="54">
        <f t="shared" si="33"/>
        <v>0</v>
      </c>
      <c r="H95" s="54">
        <f t="shared" si="33"/>
        <v>0</v>
      </c>
      <c r="I95" s="54">
        <f t="shared" si="33"/>
        <v>13700</v>
      </c>
    </row>
    <row r="96" spans="1:9" ht="27" thickBot="1">
      <c r="A96" s="19">
        <v>343</v>
      </c>
      <c r="B96" s="24" t="s">
        <v>102</v>
      </c>
      <c r="C96" s="54">
        <f aca="true" t="shared" si="34" ref="C96:I96">C97+C98</f>
        <v>13700</v>
      </c>
      <c r="D96" s="55">
        <f t="shared" si="34"/>
        <v>0</v>
      </c>
      <c r="E96" s="55">
        <f t="shared" si="34"/>
        <v>0</v>
      </c>
      <c r="F96" s="54">
        <f t="shared" si="34"/>
        <v>13700</v>
      </c>
      <c r="G96" s="54">
        <f t="shared" si="34"/>
        <v>0</v>
      </c>
      <c r="H96" s="54">
        <f t="shared" si="34"/>
        <v>0</v>
      </c>
      <c r="I96" s="54">
        <f t="shared" si="34"/>
        <v>13700</v>
      </c>
    </row>
    <row r="97" spans="1:9" ht="27" thickBot="1">
      <c r="A97" s="21">
        <v>3431</v>
      </c>
      <c r="B97" s="58" t="s">
        <v>40</v>
      </c>
      <c r="C97" s="67">
        <v>13400</v>
      </c>
      <c r="D97" s="17">
        <f t="shared" si="29"/>
        <v>0</v>
      </c>
      <c r="E97" s="17">
        <f>C97-F97</f>
        <v>0</v>
      </c>
      <c r="F97" s="68">
        <v>13400</v>
      </c>
      <c r="G97" s="85">
        <v>0</v>
      </c>
      <c r="H97" s="85">
        <v>0</v>
      </c>
      <c r="I97" s="68">
        <v>13400</v>
      </c>
    </row>
    <row r="98" spans="1:9" ht="13.5" thickBot="1">
      <c r="A98" s="21">
        <v>3433</v>
      </c>
      <c r="B98" s="58" t="s">
        <v>41</v>
      </c>
      <c r="C98" s="67">
        <v>300</v>
      </c>
      <c r="D98" s="17">
        <f t="shared" si="29"/>
        <v>0</v>
      </c>
      <c r="E98" s="17">
        <f>C98-F98</f>
        <v>0</v>
      </c>
      <c r="F98" s="68">
        <v>300</v>
      </c>
      <c r="G98" s="85">
        <v>0</v>
      </c>
      <c r="H98" s="85">
        <v>0</v>
      </c>
      <c r="I98" s="68">
        <v>300</v>
      </c>
    </row>
    <row r="99" spans="1:9" s="6" customFormat="1" ht="13.5" thickBot="1">
      <c r="A99" s="19">
        <v>38</v>
      </c>
      <c r="B99" s="63" t="s">
        <v>75</v>
      </c>
      <c r="C99" s="64">
        <f aca="true" t="shared" si="35" ref="C99:I99">C100+C102+C104</f>
        <v>470629</v>
      </c>
      <c r="D99" s="65">
        <f t="shared" si="35"/>
        <v>0</v>
      </c>
      <c r="E99" s="65">
        <f t="shared" si="35"/>
        <v>17420</v>
      </c>
      <c r="F99" s="64">
        <f t="shared" si="35"/>
        <v>453209</v>
      </c>
      <c r="G99" s="64">
        <f t="shared" si="35"/>
        <v>0</v>
      </c>
      <c r="H99" s="64">
        <f t="shared" si="35"/>
        <v>0</v>
      </c>
      <c r="I99" s="64">
        <f t="shared" si="35"/>
        <v>453209</v>
      </c>
    </row>
    <row r="100" spans="1:9" s="6" customFormat="1" ht="13.5" thickBot="1">
      <c r="A100" s="74">
        <v>381</v>
      </c>
      <c r="B100" s="63" t="s">
        <v>83</v>
      </c>
      <c r="C100" s="64">
        <f aca="true" t="shared" si="36" ref="C100:I100">C101</f>
        <v>20629</v>
      </c>
      <c r="D100" s="65">
        <f t="shared" si="36"/>
        <v>0</v>
      </c>
      <c r="E100" s="65">
        <f t="shared" si="36"/>
        <v>17420</v>
      </c>
      <c r="F100" s="64">
        <f t="shared" si="36"/>
        <v>3209</v>
      </c>
      <c r="G100" s="64">
        <f t="shared" si="36"/>
        <v>0</v>
      </c>
      <c r="H100" s="64">
        <f t="shared" si="36"/>
        <v>0</v>
      </c>
      <c r="I100" s="64">
        <f t="shared" si="36"/>
        <v>3209</v>
      </c>
    </row>
    <row r="101" spans="1:9" s="6" customFormat="1" ht="13.5" thickBot="1">
      <c r="A101" s="75">
        <v>3812</v>
      </c>
      <c r="B101" s="58" t="s">
        <v>84</v>
      </c>
      <c r="C101" s="71">
        <v>20629</v>
      </c>
      <c r="D101" s="17"/>
      <c r="E101" s="17">
        <f>C101-F101</f>
        <v>17420</v>
      </c>
      <c r="F101" s="76">
        <v>3209</v>
      </c>
      <c r="G101" s="85">
        <v>0</v>
      </c>
      <c r="H101" s="85">
        <v>0</v>
      </c>
      <c r="I101" s="76">
        <v>3209</v>
      </c>
    </row>
    <row r="102" spans="1:9" s="6" customFormat="1" ht="13.5" thickBot="1">
      <c r="A102" s="74">
        <v>382</v>
      </c>
      <c r="B102" s="63" t="s">
        <v>85</v>
      </c>
      <c r="C102" s="64">
        <f aca="true" t="shared" si="37" ref="C102:I102">C103</f>
        <v>0</v>
      </c>
      <c r="D102" s="65">
        <f t="shared" si="37"/>
        <v>0</v>
      </c>
      <c r="E102" s="65">
        <f t="shared" si="37"/>
        <v>0</v>
      </c>
      <c r="F102" s="64">
        <f t="shared" si="37"/>
        <v>0</v>
      </c>
      <c r="G102" s="64">
        <f t="shared" si="37"/>
        <v>0</v>
      </c>
      <c r="H102" s="64">
        <f t="shared" si="37"/>
        <v>0</v>
      </c>
      <c r="I102" s="64">
        <f t="shared" si="37"/>
        <v>0</v>
      </c>
    </row>
    <row r="103" spans="1:9" s="6" customFormat="1" ht="27" thickBot="1">
      <c r="A103" s="75">
        <v>3821</v>
      </c>
      <c r="B103" s="58" t="s">
        <v>91</v>
      </c>
      <c r="C103" s="68">
        <v>0</v>
      </c>
      <c r="D103" s="77">
        <v>0</v>
      </c>
      <c r="E103" s="77">
        <v>0</v>
      </c>
      <c r="F103" s="68">
        <v>0</v>
      </c>
      <c r="G103" s="85">
        <v>0</v>
      </c>
      <c r="H103" s="85">
        <v>0</v>
      </c>
      <c r="I103" s="56">
        <v>0</v>
      </c>
    </row>
    <row r="104" spans="1:10" s="6" customFormat="1" ht="13.5" thickBot="1">
      <c r="A104" s="19">
        <v>383</v>
      </c>
      <c r="B104" s="63" t="s">
        <v>76</v>
      </c>
      <c r="C104" s="56">
        <f aca="true" t="shared" si="38" ref="C104:I104">C105</f>
        <v>450000</v>
      </c>
      <c r="D104" s="57">
        <f t="shared" si="38"/>
        <v>0</v>
      </c>
      <c r="E104" s="57">
        <f t="shared" si="38"/>
        <v>0</v>
      </c>
      <c r="F104" s="56">
        <f t="shared" si="38"/>
        <v>450000</v>
      </c>
      <c r="G104" s="56">
        <f t="shared" si="38"/>
        <v>0</v>
      </c>
      <c r="H104" s="56">
        <f t="shared" si="38"/>
        <v>0</v>
      </c>
      <c r="I104" s="56">
        <f t="shared" si="38"/>
        <v>450000</v>
      </c>
      <c r="J104" s="2"/>
    </row>
    <row r="105" spans="1:9" ht="13.5" thickBot="1">
      <c r="A105" s="21">
        <v>3831</v>
      </c>
      <c r="B105" s="78" t="s">
        <v>56</v>
      </c>
      <c r="C105" s="72">
        <v>450000</v>
      </c>
      <c r="D105" s="17">
        <v>0</v>
      </c>
      <c r="E105" s="17">
        <f>C105-F105</f>
        <v>0</v>
      </c>
      <c r="F105" s="79">
        <v>450000</v>
      </c>
      <c r="G105" s="85">
        <v>0</v>
      </c>
      <c r="H105" s="85">
        <v>0</v>
      </c>
      <c r="I105" s="79">
        <v>450000</v>
      </c>
    </row>
    <row r="106" spans="1:10" ht="27" thickBot="1">
      <c r="A106" s="19">
        <v>4</v>
      </c>
      <c r="B106" s="24" t="s">
        <v>8</v>
      </c>
      <c r="C106" s="54">
        <f aca="true" t="shared" si="39" ref="C106:I106">C107+C111+C126</f>
        <v>1465197</v>
      </c>
      <c r="D106" s="55">
        <f t="shared" si="39"/>
        <v>150000</v>
      </c>
      <c r="E106" s="55">
        <f t="shared" si="39"/>
        <v>35898</v>
      </c>
      <c r="F106" s="54">
        <f t="shared" si="39"/>
        <v>1579299</v>
      </c>
      <c r="G106" s="54">
        <f t="shared" si="39"/>
        <v>23162</v>
      </c>
      <c r="H106" s="54">
        <f t="shared" si="39"/>
        <v>162500</v>
      </c>
      <c r="I106" s="54">
        <f t="shared" si="39"/>
        <v>1439961</v>
      </c>
      <c r="J106" s="2"/>
    </row>
    <row r="107" spans="1:9" ht="27" thickBot="1">
      <c r="A107" s="19">
        <v>41</v>
      </c>
      <c r="B107" s="24" t="s">
        <v>69</v>
      </c>
      <c r="C107" s="54">
        <f aca="true" t="shared" si="40" ref="C107:I107">C108</f>
        <v>25000</v>
      </c>
      <c r="D107" s="55">
        <f t="shared" si="40"/>
        <v>0</v>
      </c>
      <c r="E107" s="55">
        <f t="shared" si="40"/>
        <v>0</v>
      </c>
      <c r="F107" s="54">
        <f t="shared" si="40"/>
        <v>25000</v>
      </c>
      <c r="G107" s="54">
        <f t="shared" si="40"/>
        <v>0</v>
      </c>
      <c r="H107" s="54">
        <f t="shared" si="40"/>
        <v>0</v>
      </c>
      <c r="I107" s="54">
        <f t="shared" si="40"/>
        <v>25000</v>
      </c>
    </row>
    <row r="108" spans="1:9" ht="13.5" thickBot="1">
      <c r="A108" s="19">
        <v>412</v>
      </c>
      <c r="B108" s="24" t="s">
        <v>116</v>
      </c>
      <c r="C108" s="54">
        <f aca="true" t="shared" si="41" ref="C108:I108">C109+C110</f>
        <v>25000</v>
      </c>
      <c r="D108" s="55">
        <f t="shared" si="41"/>
        <v>0</v>
      </c>
      <c r="E108" s="55">
        <f t="shared" si="41"/>
        <v>0</v>
      </c>
      <c r="F108" s="54">
        <f t="shared" si="41"/>
        <v>25000</v>
      </c>
      <c r="G108" s="54">
        <f t="shared" si="41"/>
        <v>0</v>
      </c>
      <c r="H108" s="54">
        <f t="shared" si="41"/>
        <v>0</v>
      </c>
      <c r="I108" s="54">
        <f t="shared" si="41"/>
        <v>25000</v>
      </c>
    </row>
    <row r="109" spans="1:9" ht="13.5" thickBot="1">
      <c r="A109" s="21">
        <v>4123</v>
      </c>
      <c r="B109" s="44" t="s">
        <v>51</v>
      </c>
      <c r="C109" s="73">
        <v>25000</v>
      </c>
      <c r="D109" s="17">
        <f t="shared" si="29"/>
        <v>0</v>
      </c>
      <c r="E109" s="17">
        <f>C109-F109</f>
        <v>0</v>
      </c>
      <c r="F109" s="68">
        <v>25000</v>
      </c>
      <c r="G109" s="85">
        <v>0</v>
      </c>
      <c r="H109" s="85">
        <v>0</v>
      </c>
      <c r="I109" s="72">
        <v>25000</v>
      </c>
    </row>
    <row r="110" spans="1:9" ht="27" thickBot="1">
      <c r="A110" s="21">
        <v>4124</v>
      </c>
      <c r="B110" s="44" t="s">
        <v>82</v>
      </c>
      <c r="C110" s="80">
        <v>0</v>
      </c>
      <c r="D110" s="17">
        <f t="shared" si="29"/>
        <v>0</v>
      </c>
      <c r="E110" s="17">
        <f>C110-F110</f>
        <v>0</v>
      </c>
      <c r="F110" s="80">
        <v>0</v>
      </c>
      <c r="G110" s="85">
        <v>0</v>
      </c>
      <c r="H110" s="85">
        <v>0</v>
      </c>
      <c r="I110" s="72">
        <v>0</v>
      </c>
    </row>
    <row r="111" spans="1:10" ht="39.75" thickBot="1">
      <c r="A111" s="19">
        <v>42</v>
      </c>
      <c r="B111" s="24" t="s">
        <v>90</v>
      </c>
      <c r="C111" s="64">
        <f aca="true" t="shared" si="42" ref="C111:I111">C112+C115+C122+C124</f>
        <v>1440197</v>
      </c>
      <c r="D111" s="65">
        <f t="shared" si="42"/>
        <v>150000</v>
      </c>
      <c r="E111" s="65">
        <f t="shared" si="42"/>
        <v>35898</v>
      </c>
      <c r="F111" s="64">
        <f t="shared" si="42"/>
        <v>1554299</v>
      </c>
      <c r="G111" s="64">
        <f t="shared" si="42"/>
        <v>23162</v>
      </c>
      <c r="H111" s="64">
        <f t="shared" si="42"/>
        <v>162500</v>
      </c>
      <c r="I111" s="64">
        <f t="shared" si="42"/>
        <v>1414961</v>
      </c>
      <c r="J111" s="2"/>
    </row>
    <row r="112" spans="1:9" ht="13.5" thickBot="1">
      <c r="A112" s="19">
        <v>421</v>
      </c>
      <c r="B112" s="24" t="s">
        <v>73</v>
      </c>
      <c r="C112" s="64">
        <f aca="true" t="shared" si="43" ref="C112:I112">C113+C114</f>
        <v>469576</v>
      </c>
      <c r="D112" s="65">
        <f t="shared" si="43"/>
        <v>0</v>
      </c>
      <c r="E112" s="65">
        <f t="shared" si="43"/>
        <v>0</v>
      </c>
      <c r="F112" s="64">
        <f t="shared" si="43"/>
        <v>469576</v>
      </c>
      <c r="G112" s="64">
        <f t="shared" si="43"/>
        <v>0</v>
      </c>
      <c r="H112" s="64">
        <f t="shared" si="43"/>
        <v>0</v>
      </c>
      <c r="I112" s="64">
        <f t="shared" si="43"/>
        <v>469576</v>
      </c>
    </row>
    <row r="113" spans="1:9" ht="13.5" thickBot="1">
      <c r="A113" s="21">
        <v>4211</v>
      </c>
      <c r="B113" s="44" t="s">
        <v>52</v>
      </c>
      <c r="C113" s="73">
        <v>469576</v>
      </c>
      <c r="D113" s="17">
        <f t="shared" si="29"/>
        <v>0</v>
      </c>
      <c r="E113" s="17">
        <f>C113-F113</f>
        <v>0</v>
      </c>
      <c r="F113" s="68">
        <v>469576</v>
      </c>
      <c r="G113" s="85">
        <v>0</v>
      </c>
      <c r="H113" s="85">
        <v>0</v>
      </c>
      <c r="I113" s="68">
        <v>469576</v>
      </c>
    </row>
    <row r="114" spans="1:9" ht="13.5" thickBot="1">
      <c r="A114" s="21">
        <v>4213</v>
      </c>
      <c r="B114" s="44" t="s">
        <v>60</v>
      </c>
      <c r="C114" s="72">
        <v>0</v>
      </c>
      <c r="D114" s="17">
        <f t="shared" si="29"/>
        <v>0</v>
      </c>
      <c r="E114" s="17">
        <f>C114-F114</f>
        <v>0</v>
      </c>
      <c r="F114" s="72">
        <v>0</v>
      </c>
      <c r="G114" s="85">
        <v>0</v>
      </c>
      <c r="H114" s="85">
        <v>0</v>
      </c>
      <c r="I114" s="72">
        <v>0</v>
      </c>
    </row>
    <row r="115" spans="1:9" s="6" customFormat="1" ht="13.5" thickBot="1">
      <c r="A115" s="19">
        <v>422</v>
      </c>
      <c r="B115" s="24" t="s">
        <v>79</v>
      </c>
      <c r="C115" s="64">
        <f aca="true" t="shared" si="44" ref="C115:I115">SUM(C116:C121)</f>
        <v>764371</v>
      </c>
      <c r="D115" s="65">
        <f t="shared" si="44"/>
        <v>150000</v>
      </c>
      <c r="E115" s="65">
        <f t="shared" si="44"/>
        <v>35898</v>
      </c>
      <c r="F115" s="64">
        <f t="shared" si="44"/>
        <v>878473</v>
      </c>
      <c r="G115" s="64">
        <f t="shared" si="44"/>
        <v>23162</v>
      </c>
      <c r="H115" s="64">
        <f t="shared" si="44"/>
        <v>162500</v>
      </c>
      <c r="I115" s="64">
        <f t="shared" si="44"/>
        <v>739135</v>
      </c>
    </row>
    <row r="116" spans="1:9" ht="13.5" thickBot="1">
      <c r="A116" s="21">
        <v>4221</v>
      </c>
      <c r="B116" s="58" t="s">
        <v>43</v>
      </c>
      <c r="C116" s="69">
        <v>63996</v>
      </c>
      <c r="D116" s="17">
        <v>0</v>
      </c>
      <c r="E116" s="17">
        <v>12148</v>
      </c>
      <c r="F116" s="69">
        <v>51848</v>
      </c>
      <c r="G116" s="84">
        <f>I116-F116</f>
        <v>23162</v>
      </c>
      <c r="H116" s="85">
        <v>0</v>
      </c>
      <c r="I116" s="72">
        <v>75010</v>
      </c>
    </row>
    <row r="117" spans="1:9" ht="13.5" thickBot="1">
      <c r="A117" s="21">
        <v>4222</v>
      </c>
      <c r="B117" s="58" t="s">
        <v>44</v>
      </c>
      <c r="C117" s="69">
        <v>0</v>
      </c>
      <c r="D117" s="17">
        <f>F117-C117</f>
        <v>0</v>
      </c>
      <c r="E117" s="17">
        <f>C117-F117</f>
        <v>0</v>
      </c>
      <c r="F117" s="69">
        <v>0</v>
      </c>
      <c r="G117" s="85">
        <v>0</v>
      </c>
      <c r="H117" s="85">
        <v>0</v>
      </c>
      <c r="I117" s="72">
        <v>0</v>
      </c>
    </row>
    <row r="118" spans="1:9" ht="27" thickBot="1">
      <c r="A118" s="21">
        <v>4223</v>
      </c>
      <c r="B118" s="58" t="s">
        <v>45</v>
      </c>
      <c r="C118" s="79">
        <v>105500</v>
      </c>
      <c r="D118" s="17">
        <v>0</v>
      </c>
      <c r="E118" s="17">
        <f>C118-F118</f>
        <v>23750</v>
      </c>
      <c r="F118" s="79">
        <v>81750</v>
      </c>
      <c r="G118" s="85">
        <v>0</v>
      </c>
      <c r="H118" s="85">
        <v>0</v>
      </c>
      <c r="I118" s="79">
        <v>81750</v>
      </c>
    </row>
    <row r="119" spans="1:9" ht="27" thickBot="1">
      <c r="A119" s="21">
        <v>4224</v>
      </c>
      <c r="B119" s="58" t="s">
        <v>46</v>
      </c>
      <c r="C119" s="67">
        <v>594875</v>
      </c>
      <c r="D119" s="17">
        <f>F119-C119</f>
        <v>150000</v>
      </c>
      <c r="E119" s="17">
        <v>0</v>
      </c>
      <c r="F119" s="69">
        <v>744875</v>
      </c>
      <c r="G119" s="84">
        <v>0</v>
      </c>
      <c r="H119" s="85">
        <v>162500</v>
      </c>
      <c r="I119" s="72">
        <v>582375</v>
      </c>
    </row>
    <row r="120" spans="1:9" ht="13.5" thickBot="1">
      <c r="A120" s="21">
        <v>4225</v>
      </c>
      <c r="B120" s="58" t="s">
        <v>47</v>
      </c>
      <c r="C120" s="59">
        <v>0</v>
      </c>
      <c r="D120" s="17">
        <f>F120-C120</f>
        <v>0</v>
      </c>
      <c r="E120" s="17">
        <f>C120-F120</f>
        <v>0</v>
      </c>
      <c r="F120" s="79">
        <v>0</v>
      </c>
      <c r="G120" s="85">
        <v>0</v>
      </c>
      <c r="H120" s="85">
        <v>0</v>
      </c>
      <c r="I120" s="72">
        <v>0</v>
      </c>
    </row>
    <row r="121" spans="1:9" ht="13.5" thickBot="1">
      <c r="A121" s="21">
        <v>4227</v>
      </c>
      <c r="B121" s="58" t="s">
        <v>48</v>
      </c>
      <c r="C121" s="59">
        <v>0</v>
      </c>
      <c r="D121" s="17">
        <f>F121-C121</f>
        <v>0</v>
      </c>
      <c r="E121" s="17">
        <f>C121-F121</f>
        <v>0</v>
      </c>
      <c r="F121" s="79">
        <v>0</v>
      </c>
      <c r="G121" s="85">
        <v>0</v>
      </c>
      <c r="H121" s="85">
        <v>0</v>
      </c>
      <c r="I121" s="72">
        <v>0</v>
      </c>
    </row>
    <row r="122" spans="1:9" s="6" customFormat="1" ht="13.5" thickBot="1">
      <c r="A122" s="19">
        <v>423</v>
      </c>
      <c r="B122" s="63" t="s">
        <v>49</v>
      </c>
      <c r="C122" s="56">
        <f aca="true" t="shared" si="45" ref="C122:I122">C123</f>
        <v>150000</v>
      </c>
      <c r="D122" s="57">
        <f t="shared" si="45"/>
        <v>0</v>
      </c>
      <c r="E122" s="57">
        <f t="shared" si="45"/>
        <v>0</v>
      </c>
      <c r="F122" s="56">
        <f t="shared" si="45"/>
        <v>150000</v>
      </c>
      <c r="G122" s="56">
        <f t="shared" si="45"/>
        <v>0</v>
      </c>
      <c r="H122" s="56">
        <f t="shared" si="45"/>
        <v>0</v>
      </c>
      <c r="I122" s="56">
        <f t="shared" si="45"/>
        <v>150000</v>
      </c>
    </row>
    <row r="123" spans="1:9" ht="27" thickBot="1">
      <c r="A123" s="21">
        <v>4231</v>
      </c>
      <c r="B123" s="58" t="s">
        <v>80</v>
      </c>
      <c r="C123" s="81">
        <v>150000</v>
      </c>
      <c r="D123" s="17">
        <v>0</v>
      </c>
      <c r="E123" s="17">
        <f>C123-F123</f>
        <v>0</v>
      </c>
      <c r="F123" s="76">
        <v>150000</v>
      </c>
      <c r="G123" s="85">
        <v>0</v>
      </c>
      <c r="H123" s="85">
        <v>0</v>
      </c>
      <c r="I123" s="72">
        <v>150000</v>
      </c>
    </row>
    <row r="124" spans="1:9" s="6" customFormat="1" ht="13.5" thickBot="1">
      <c r="A124" s="19">
        <v>426</v>
      </c>
      <c r="B124" s="63" t="s">
        <v>81</v>
      </c>
      <c r="C124" s="64">
        <f aca="true" t="shared" si="46" ref="C124:I124">C125</f>
        <v>56250</v>
      </c>
      <c r="D124" s="65">
        <f t="shared" si="46"/>
        <v>0</v>
      </c>
      <c r="E124" s="65">
        <f t="shared" si="46"/>
        <v>0</v>
      </c>
      <c r="F124" s="64">
        <f t="shared" si="46"/>
        <v>56250</v>
      </c>
      <c r="G124" s="64">
        <f t="shared" si="46"/>
        <v>0</v>
      </c>
      <c r="H124" s="64">
        <f t="shared" si="46"/>
        <v>0</v>
      </c>
      <c r="I124" s="64">
        <f t="shared" si="46"/>
        <v>56250</v>
      </c>
    </row>
    <row r="125" spans="1:9" ht="13.5" thickBot="1">
      <c r="A125" s="21">
        <v>4262</v>
      </c>
      <c r="B125" s="82" t="s">
        <v>42</v>
      </c>
      <c r="C125" s="73">
        <v>56250</v>
      </c>
      <c r="D125" s="17">
        <v>0</v>
      </c>
      <c r="E125" s="17">
        <f>C125-F125</f>
        <v>0</v>
      </c>
      <c r="F125" s="69">
        <v>56250</v>
      </c>
      <c r="G125" s="85">
        <v>0</v>
      </c>
      <c r="H125" s="85">
        <v>0</v>
      </c>
      <c r="I125" s="72">
        <v>56250</v>
      </c>
    </row>
    <row r="126" spans="1:9" ht="27" thickBot="1">
      <c r="A126" s="19">
        <v>45</v>
      </c>
      <c r="B126" s="24" t="s">
        <v>70</v>
      </c>
      <c r="C126" s="64">
        <f>C127</f>
        <v>0</v>
      </c>
      <c r="D126" s="65">
        <f aca="true" t="shared" si="47" ref="D126:I127">D127</f>
        <v>0</v>
      </c>
      <c r="E126" s="65">
        <f t="shared" si="47"/>
        <v>0</v>
      </c>
      <c r="F126" s="64">
        <f t="shared" si="47"/>
        <v>0</v>
      </c>
      <c r="G126" s="64">
        <f t="shared" si="47"/>
        <v>0</v>
      </c>
      <c r="H126" s="64">
        <f t="shared" si="47"/>
        <v>0</v>
      </c>
      <c r="I126" s="64">
        <f t="shared" si="47"/>
        <v>0</v>
      </c>
    </row>
    <row r="127" spans="1:9" ht="27" thickBot="1">
      <c r="A127" s="19">
        <v>453</v>
      </c>
      <c r="B127" s="58" t="s">
        <v>93</v>
      </c>
      <c r="C127" s="64">
        <f>C128</f>
        <v>0</v>
      </c>
      <c r="D127" s="65">
        <f t="shared" si="47"/>
        <v>0</v>
      </c>
      <c r="E127" s="65">
        <f t="shared" si="47"/>
        <v>0</v>
      </c>
      <c r="F127" s="64">
        <f t="shared" si="47"/>
        <v>0</v>
      </c>
      <c r="G127" s="64">
        <f t="shared" si="47"/>
        <v>0</v>
      </c>
      <c r="H127" s="64">
        <f t="shared" si="47"/>
        <v>0</v>
      </c>
      <c r="I127" s="64">
        <f t="shared" si="47"/>
        <v>0</v>
      </c>
    </row>
    <row r="128" spans="1:9" ht="27" thickBot="1">
      <c r="A128" s="21">
        <v>4531</v>
      </c>
      <c r="B128" s="58" t="s">
        <v>93</v>
      </c>
      <c r="C128" s="83">
        <v>0</v>
      </c>
      <c r="D128" s="21"/>
      <c r="E128" s="21"/>
      <c r="F128" s="72">
        <v>0</v>
      </c>
      <c r="G128" s="85">
        <v>0</v>
      </c>
      <c r="H128" s="85">
        <v>0</v>
      </c>
      <c r="I128" s="72">
        <v>0</v>
      </c>
    </row>
    <row r="129" spans="1:10" ht="13.5" thickBot="1">
      <c r="A129" s="19" t="s">
        <v>71</v>
      </c>
      <c r="B129" s="24" t="s">
        <v>65</v>
      </c>
      <c r="C129" s="54">
        <f aca="true" t="shared" si="48" ref="C129:I129">C53+C106</f>
        <v>20501469</v>
      </c>
      <c r="D129" s="55">
        <f t="shared" si="48"/>
        <v>303291</v>
      </c>
      <c r="E129" s="55">
        <f t="shared" si="48"/>
        <v>74754</v>
      </c>
      <c r="F129" s="54">
        <f t="shared" si="48"/>
        <v>20730006</v>
      </c>
      <c r="G129" s="54">
        <f t="shared" si="48"/>
        <v>389363</v>
      </c>
      <c r="H129" s="54">
        <f t="shared" si="48"/>
        <v>162500</v>
      </c>
      <c r="I129" s="54">
        <f t="shared" si="48"/>
        <v>20956869</v>
      </c>
      <c r="J129" s="2"/>
    </row>
    <row r="130" spans="1:9" ht="13.5" thickBot="1">
      <c r="A130" s="50"/>
      <c r="B130" s="51"/>
      <c r="C130" s="52"/>
      <c r="D130" s="53"/>
      <c r="E130" s="53"/>
      <c r="F130" s="89">
        <f>F48-F129</f>
        <v>0</v>
      </c>
      <c r="G130" s="89">
        <f>G48-G129</f>
        <v>-162500</v>
      </c>
      <c r="H130" s="89">
        <f>H48-H129</f>
        <v>-162500</v>
      </c>
      <c r="I130" s="89">
        <f>I48-I129</f>
        <v>0</v>
      </c>
    </row>
    <row r="131" spans="2:3" ht="12.75">
      <c r="B131" s="47"/>
      <c r="C131" s="2">
        <f>SUM(C48-C129-C130)</f>
        <v>0</v>
      </c>
    </row>
    <row r="132" spans="1:3" ht="13.5">
      <c r="A132" s="9"/>
      <c r="B132" s="47"/>
      <c r="C132" s="10"/>
    </row>
    <row r="133" spans="1:3" ht="13.5">
      <c r="A133" s="9"/>
      <c r="C133" s="10" t="e">
        <f>#REF!+#REF!</f>
        <v>#REF!</v>
      </c>
    </row>
    <row r="134" spans="1:3" ht="13.5">
      <c r="A134" s="9"/>
      <c r="C134" s="10"/>
    </row>
    <row r="135" spans="1:4" ht="13.5">
      <c r="A135" s="9"/>
      <c r="C135" s="10"/>
      <c r="D135" s="12" t="s">
        <v>120</v>
      </c>
    </row>
    <row r="136" spans="1:3" ht="13.5">
      <c r="A136" s="9"/>
      <c r="C136" s="10"/>
    </row>
    <row r="137" spans="1:3" ht="13.5">
      <c r="A137" s="9"/>
      <c r="C137" s="10"/>
    </row>
    <row r="138" spans="1:3" ht="13.5">
      <c r="A138" s="9"/>
      <c r="C138" s="10"/>
    </row>
    <row r="139" spans="1:3" ht="13.5">
      <c r="A139" s="9"/>
      <c r="C139" s="10"/>
    </row>
    <row r="140" spans="1:3" ht="13.5">
      <c r="A140" s="9"/>
      <c r="C140" s="10"/>
    </row>
    <row r="141" spans="1:3" ht="13.5">
      <c r="A141" s="9"/>
      <c r="C141" s="10"/>
    </row>
    <row r="142" spans="1:3" ht="13.5">
      <c r="A142" s="9"/>
      <c r="C142" s="10"/>
    </row>
    <row r="143" spans="1:3" ht="13.5">
      <c r="A143" s="9"/>
      <c r="C143" s="10"/>
    </row>
    <row r="144" spans="1:3" ht="13.5">
      <c r="A144" s="9"/>
      <c r="C144" s="10"/>
    </row>
    <row r="145" spans="1:3" ht="13.5">
      <c r="A145" s="9"/>
      <c r="C145" s="10"/>
    </row>
    <row r="146" spans="1:3" ht="13.5">
      <c r="A146" s="9"/>
      <c r="C146" s="10"/>
    </row>
    <row r="147" spans="1:3" ht="13.5">
      <c r="A147" s="9"/>
      <c r="C147" s="10"/>
    </row>
    <row r="148" spans="1:3" ht="13.5">
      <c r="A148" s="9"/>
      <c r="C148" s="10"/>
    </row>
    <row r="149" spans="1:3" ht="13.5">
      <c r="A149" s="9"/>
      <c r="C149" s="10"/>
    </row>
    <row r="150" spans="1:3" ht="13.5">
      <c r="A150" s="9"/>
      <c r="C150" s="10"/>
    </row>
    <row r="151" spans="1:3" ht="13.5">
      <c r="A151" s="9"/>
      <c r="C151" s="10"/>
    </row>
    <row r="152" spans="1:3" ht="13.5">
      <c r="A152" s="9"/>
      <c r="C152" s="10"/>
    </row>
    <row r="153" spans="1:3" ht="13.5">
      <c r="A153" s="9"/>
      <c r="C153" s="10"/>
    </row>
    <row r="154" spans="1:3" ht="13.5">
      <c r="A154" s="9"/>
      <c r="C154" s="10"/>
    </row>
    <row r="155" spans="1:3" ht="13.5">
      <c r="A155" s="9"/>
      <c r="C155" s="10"/>
    </row>
    <row r="156" spans="1:3" ht="13.5">
      <c r="A156" s="9"/>
      <c r="C156" s="10"/>
    </row>
    <row r="157" spans="1:3" ht="13.5">
      <c r="A157" s="9"/>
      <c r="C157" s="10"/>
    </row>
    <row r="158" ht="13.5">
      <c r="C158" s="10"/>
    </row>
    <row r="159" ht="13.5">
      <c r="C159" s="10"/>
    </row>
    <row r="160" ht="13.5">
      <c r="C160" s="10"/>
    </row>
    <row r="161" ht="13.5">
      <c r="C161" s="10"/>
    </row>
    <row r="162" ht="13.5">
      <c r="C162" s="10"/>
    </row>
    <row r="163" ht="13.5">
      <c r="C163" s="10"/>
    </row>
    <row r="164" ht="13.5">
      <c r="C164" s="10"/>
    </row>
    <row r="165" ht="13.5">
      <c r="C165" s="10"/>
    </row>
    <row r="166" ht="13.5">
      <c r="C166" s="10"/>
    </row>
    <row r="167" ht="13.5">
      <c r="C167" s="10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scale="90" r:id="rId1"/>
  <rowBreaks count="2" manualBreakCount="2">
    <brk id="48" max="255" man="1"/>
    <brk id="12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67"/>
  <sheetViews>
    <sheetView tabSelected="1" view="pageBreakPreview" zoomScale="60" zoomScalePageLayoutView="0" workbookViewId="0" topLeftCell="A54">
      <selection activeCell="K5" sqref="K5"/>
    </sheetView>
  </sheetViews>
  <sheetFormatPr defaultColWidth="9.140625" defaultRowHeight="12.75"/>
  <cols>
    <col min="1" max="1" width="7.28125" style="1" customWidth="1"/>
    <col min="2" max="2" width="27.57421875" style="4" customWidth="1"/>
    <col min="3" max="3" width="17.140625" style="2" hidden="1" customWidth="1"/>
    <col min="4" max="4" width="13.8515625" style="12" hidden="1" customWidth="1"/>
    <col min="5" max="5" width="13.28125" style="12" hidden="1" customWidth="1"/>
    <col min="6" max="6" width="13.8515625" style="49" bestFit="1" customWidth="1"/>
    <col min="7" max="7" width="13.8515625" style="48" customWidth="1"/>
    <col min="8" max="8" width="13.421875" style="48" customWidth="1"/>
    <col min="9" max="9" width="14.140625" style="49" customWidth="1"/>
    <col min="10" max="10" width="10.140625" style="1" bestFit="1" customWidth="1"/>
    <col min="11" max="11" width="9.140625" style="1" bestFit="1" customWidth="1"/>
    <col min="12" max="12" width="10.140625" style="1" bestFit="1" customWidth="1"/>
    <col min="13" max="16384" width="8.8515625" style="1" customWidth="1"/>
  </cols>
  <sheetData>
    <row r="1" s="99" customFormat="1" ht="12.75">
      <c r="A1" s="99" t="s">
        <v>127</v>
      </c>
    </row>
    <row r="2" spans="2:9" ht="13.5">
      <c r="B2" s="6" t="s">
        <v>132</v>
      </c>
      <c r="C2" s="10"/>
      <c r="I2" s="98" t="s">
        <v>133</v>
      </c>
    </row>
    <row r="3" spans="2:3" ht="6" customHeight="1" thickBot="1">
      <c r="B3" s="43"/>
      <c r="C3" s="10"/>
    </row>
    <row r="4" spans="1:9" s="5" customFormat="1" ht="45.75" customHeight="1" thickBot="1">
      <c r="A4" s="13" t="s">
        <v>9</v>
      </c>
      <c r="B4" s="13" t="s">
        <v>18</v>
      </c>
      <c r="C4" s="14" t="s">
        <v>128</v>
      </c>
      <c r="D4" s="15" t="s">
        <v>121</v>
      </c>
      <c r="E4" s="15" t="s">
        <v>122</v>
      </c>
      <c r="F4" s="14" t="s">
        <v>128</v>
      </c>
      <c r="G4" s="15" t="s">
        <v>121</v>
      </c>
      <c r="H4" s="15" t="s">
        <v>122</v>
      </c>
      <c r="I4" s="14" t="s">
        <v>130</v>
      </c>
    </row>
    <row r="5" spans="1:9" s="5" customFormat="1" ht="18.75" customHeight="1" thickBot="1">
      <c r="A5" s="13">
        <v>6</v>
      </c>
      <c r="B5" s="13" t="s">
        <v>109</v>
      </c>
      <c r="C5" s="16">
        <f aca="true" t="shared" si="0" ref="C5:I5">C6+C15+C20+C25+C31+C38</f>
        <v>14581631</v>
      </c>
      <c r="D5" s="14">
        <f t="shared" si="0"/>
        <v>621419</v>
      </c>
      <c r="E5" s="14">
        <f t="shared" si="0"/>
        <v>143957</v>
      </c>
      <c r="F5" s="16">
        <f t="shared" si="0"/>
        <v>15059093</v>
      </c>
      <c r="G5" s="16">
        <f t="shared" si="0"/>
        <v>60000</v>
      </c>
      <c r="H5" s="16">
        <f t="shared" si="0"/>
        <v>0</v>
      </c>
      <c r="I5" s="16">
        <f t="shared" si="0"/>
        <v>15119093</v>
      </c>
    </row>
    <row r="6" spans="1:9" s="5" customFormat="1" ht="27" thickBot="1">
      <c r="A6" s="13">
        <v>63</v>
      </c>
      <c r="B6" s="13" t="s">
        <v>96</v>
      </c>
      <c r="C6" s="16">
        <f aca="true" t="shared" si="1" ref="C6:I6">C7+C9+C13</f>
        <v>905757</v>
      </c>
      <c r="D6" s="16">
        <f t="shared" si="1"/>
        <v>143957</v>
      </c>
      <c r="E6" s="16">
        <f t="shared" si="1"/>
        <v>143957</v>
      </c>
      <c r="F6" s="16">
        <f t="shared" si="1"/>
        <v>905757</v>
      </c>
      <c r="G6" s="16">
        <f t="shared" si="1"/>
        <v>0</v>
      </c>
      <c r="H6" s="16">
        <f t="shared" si="1"/>
        <v>0</v>
      </c>
      <c r="I6" s="16">
        <f t="shared" si="1"/>
        <v>905757</v>
      </c>
    </row>
    <row r="7" spans="1:9" s="5" customFormat="1" ht="24.75" customHeight="1" thickBot="1">
      <c r="A7" s="13">
        <v>634</v>
      </c>
      <c r="B7" s="13" t="s">
        <v>111</v>
      </c>
      <c r="C7" s="16">
        <f aca="true" t="shared" si="2" ref="C7:I7">C8</f>
        <v>143957</v>
      </c>
      <c r="D7" s="14">
        <f t="shared" si="2"/>
        <v>0</v>
      </c>
      <c r="E7" s="14">
        <f t="shared" si="2"/>
        <v>143957</v>
      </c>
      <c r="F7" s="16">
        <f t="shared" si="2"/>
        <v>0</v>
      </c>
      <c r="G7" s="16">
        <f t="shared" si="2"/>
        <v>0</v>
      </c>
      <c r="H7" s="16">
        <f t="shared" si="2"/>
        <v>0</v>
      </c>
      <c r="I7" s="16">
        <f t="shared" si="2"/>
        <v>0</v>
      </c>
    </row>
    <row r="8" spans="1:9" s="5" customFormat="1" ht="15" customHeight="1" hidden="1" thickBot="1">
      <c r="A8" s="32">
        <v>6341</v>
      </c>
      <c r="B8" s="13" t="s">
        <v>112</v>
      </c>
      <c r="C8" s="42">
        <v>143957</v>
      </c>
      <c r="D8" s="17"/>
      <c r="E8" s="17">
        <v>143957</v>
      </c>
      <c r="F8" s="91">
        <v>0</v>
      </c>
      <c r="G8" s="85">
        <v>0</v>
      </c>
      <c r="H8" s="85">
        <v>0</v>
      </c>
      <c r="I8" s="90">
        <v>0</v>
      </c>
    </row>
    <row r="9" spans="1:9" s="5" customFormat="1" ht="15.75" customHeight="1" thickBot="1">
      <c r="A9" s="13">
        <v>636</v>
      </c>
      <c r="B9" s="13" t="s">
        <v>86</v>
      </c>
      <c r="C9" s="16">
        <f aca="true" t="shared" si="3" ref="C9:I9">SUM(C10:C12)</f>
        <v>761800</v>
      </c>
      <c r="D9" s="14">
        <f t="shared" si="3"/>
        <v>0</v>
      </c>
      <c r="E9" s="14">
        <f t="shared" si="3"/>
        <v>0</v>
      </c>
      <c r="F9" s="16">
        <f t="shared" si="3"/>
        <v>761800</v>
      </c>
      <c r="G9" s="16">
        <f t="shared" si="3"/>
        <v>0</v>
      </c>
      <c r="H9" s="16">
        <f t="shared" si="3"/>
        <v>0</v>
      </c>
      <c r="I9" s="16">
        <f t="shared" si="3"/>
        <v>761800</v>
      </c>
    </row>
    <row r="10" spans="1:9" s="5" customFormat="1" ht="15.75" customHeight="1" hidden="1" thickBot="1">
      <c r="A10" s="32">
        <v>6361</v>
      </c>
      <c r="B10" s="44" t="s">
        <v>107</v>
      </c>
      <c r="C10" s="93">
        <v>320000</v>
      </c>
      <c r="D10" s="17"/>
      <c r="E10" s="17"/>
      <c r="F10" s="31">
        <v>320000</v>
      </c>
      <c r="G10" s="85">
        <v>0</v>
      </c>
      <c r="H10" s="85">
        <v>0</v>
      </c>
      <c r="I10" s="31">
        <v>320000</v>
      </c>
    </row>
    <row r="11" spans="1:9" s="5" customFormat="1" ht="39.75" hidden="1" thickBot="1">
      <c r="A11" s="32">
        <v>6361</v>
      </c>
      <c r="B11" s="44" t="s">
        <v>105</v>
      </c>
      <c r="C11" s="38">
        <v>441800</v>
      </c>
      <c r="D11" s="17"/>
      <c r="E11" s="17"/>
      <c r="F11" s="22">
        <v>441800</v>
      </c>
      <c r="G11" s="85">
        <v>0</v>
      </c>
      <c r="H11" s="85">
        <v>0</v>
      </c>
      <c r="I11" s="22">
        <v>441800</v>
      </c>
    </row>
    <row r="12" spans="1:9" s="5" customFormat="1" ht="15.75" customHeight="1" hidden="1" thickBot="1">
      <c r="A12" s="32">
        <v>6362</v>
      </c>
      <c r="B12" s="44" t="s">
        <v>119</v>
      </c>
      <c r="C12" s="39">
        <v>0</v>
      </c>
      <c r="D12" s="17"/>
      <c r="E12" s="17"/>
      <c r="F12" s="18">
        <v>0</v>
      </c>
      <c r="G12" s="85">
        <v>0</v>
      </c>
      <c r="H12" s="85">
        <v>0</v>
      </c>
      <c r="I12" s="18">
        <v>0</v>
      </c>
    </row>
    <row r="13" spans="1:9" s="5" customFormat="1" ht="27" thickBot="1">
      <c r="A13" s="13">
        <v>638</v>
      </c>
      <c r="B13" s="24" t="s">
        <v>126</v>
      </c>
      <c r="C13" s="36">
        <f aca="true" t="shared" si="4" ref="C13:I13">C14</f>
        <v>0</v>
      </c>
      <c r="D13" s="14">
        <f t="shared" si="4"/>
        <v>143957</v>
      </c>
      <c r="E13" s="14">
        <f t="shared" si="4"/>
        <v>0</v>
      </c>
      <c r="F13" s="36">
        <f t="shared" si="4"/>
        <v>143957</v>
      </c>
      <c r="G13" s="36">
        <f t="shared" si="4"/>
        <v>0</v>
      </c>
      <c r="H13" s="36">
        <f t="shared" si="4"/>
        <v>0</v>
      </c>
      <c r="I13" s="36">
        <f t="shared" si="4"/>
        <v>143957</v>
      </c>
    </row>
    <row r="14" spans="1:9" s="5" customFormat="1" ht="27" hidden="1" thickBot="1">
      <c r="A14" s="32">
        <v>6381</v>
      </c>
      <c r="B14" s="44" t="s">
        <v>125</v>
      </c>
      <c r="C14" s="18">
        <v>0</v>
      </c>
      <c r="D14" s="17">
        <v>143957</v>
      </c>
      <c r="E14" s="17">
        <v>0</v>
      </c>
      <c r="F14" s="18">
        <v>143957</v>
      </c>
      <c r="G14" s="85">
        <v>0</v>
      </c>
      <c r="H14" s="85">
        <v>0</v>
      </c>
      <c r="I14" s="18">
        <v>143957</v>
      </c>
    </row>
    <row r="15" spans="1:9" s="5" customFormat="1" ht="15.75" customHeight="1" thickBot="1">
      <c r="A15" s="13">
        <v>64</v>
      </c>
      <c r="B15" s="13" t="s">
        <v>97</v>
      </c>
      <c r="C15" s="16">
        <f aca="true" t="shared" si="5" ref="C15:I15">C16</f>
        <v>34000</v>
      </c>
      <c r="D15" s="14">
        <f t="shared" si="5"/>
        <v>0</v>
      </c>
      <c r="E15" s="14">
        <f t="shared" si="5"/>
        <v>0</v>
      </c>
      <c r="F15" s="16">
        <f t="shared" si="5"/>
        <v>34000</v>
      </c>
      <c r="G15" s="16">
        <f t="shared" si="5"/>
        <v>0</v>
      </c>
      <c r="H15" s="16">
        <f t="shared" si="5"/>
        <v>0</v>
      </c>
      <c r="I15" s="16">
        <f t="shared" si="5"/>
        <v>34000</v>
      </c>
    </row>
    <row r="16" spans="1:9" ht="27" thickBot="1">
      <c r="A16" s="19">
        <v>641</v>
      </c>
      <c r="B16" s="24" t="s">
        <v>88</v>
      </c>
      <c r="C16" s="20">
        <f aca="true" t="shared" si="6" ref="C16:I16">C17+C18+C19</f>
        <v>34000</v>
      </c>
      <c r="D16" s="27">
        <f t="shared" si="6"/>
        <v>0</v>
      </c>
      <c r="E16" s="27">
        <f t="shared" si="6"/>
        <v>0</v>
      </c>
      <c r="F16" s="20">
        <f t="shared" si="6"/>
        <v>34000</v>
      </c>
      <c r="G16" s="20">
        <f t="shared" si="6"/>
        <v>0</v>
      </c>
      <c r="H16" s="20">
        <f t="shared" si="6"/>
        <v>0</v>
      </c>
      <c r="I16" s="20">
        <f t="shared" si="6"/>
        <v>34000</v>
      </c>
    </row>
    <row r="17" spans="1:9" ht="14.25" hidden="1" thickBot="1">
      <c r="A17" s="21">
        <v>64131</v>
      </c>
      <c r="B17" s="44" t="s">
        <v>10</v>
      </c>
      <c r="C17" s="22">
        <v>0</v>
      </c>
      <c r="D17" s="17">
        <v>0</v>
      </c>
      <c r="E17" s="17">
        <v>0</v>
      </c>
      <c r="F17" s="22">
        <v>0</v>
      </c>
      <c r="G17" s="85">
        <v>0</v>
      </c>
      <c r="H17" s="85">
        <v>0</v>
      </c>
      <c r="I17" s="22">
        <v>0</v>
      </c>
    </row>
    <row r="18" spans="1:9" ht="27" hidden="1" thickBot="1">
      <c r="A18" s="21">
        <v>64132</v>
      </c>
      <c r="B18" s="44" t="s">
        <v>11</v>
      </c>
      <c r="C18" s="22">
        <v>4000</v>
      </c>
      <c r="D18" s="17">
        <v>0</v>
      </c>
      <c r="E18" s="17">
        <f>C18-F18</f>
        <v>0</v>
      </c>
      <c r="F18" s="94">
        <v>4000</v>
      </c>
      <c r="G18" s="85">
        <v>0</v>
      </c>
      <c r="H18" s="85">
        <v>0</v>
      </c>
      <c r="I18" s="94">
        <v>4000</v>
      </c>
    </row>
    <row r="19" spans="1:9" ht="14.25" hidden="1" thickBot="1">
      <c r="A19" s="21">
        <v>64143</v>
      </c>
      <c r="B19" s="44" t="s">
        <v>12</v>
      </c>
      <c r="C19" s="22">
        <v>30000</v>
      </c>
      <c r="D19" s="17">
        <v>0</v>
      </c>
      <c r="E19" s="17">
        <f>C19-F19</f>
        <v>0</v>
      </c>
      <c r="F19" s="94">
        <v>30000</v>
      </c>
      <c r="G19" s="85">
        <v>0</v>
      </c>
      <c r="H19" s="85">
        <v>0</v>
      </c>
      <c r="I19" s="94">
        <v>30000</v>
      </c>
    </row>
    <row r="20" spans="1:9" ht="27" thickBot="1">
      <c r="A20" s="19">
        <v>65</v>
      </c>
      <c r="B20" s="24" t="s">
        <v>98</v>
      </c>
      <c r="C20" s="29">
        <f aca="true" t="shared" si="7" ref="C20:I20">C21</f>
        <v>785342</v>
      </c>
      <c r="D20" s="28">
        <f t="shared" si="7"/>
        <v>32000</v>
      </c>
      <c r="E20" s="28">
        <f t="shared" si="7"/>
        <v>0</v>
      </c>
      <c r="F20" s="29">
        <f t="shared" si="7"/>
        <v>817342</v>
      </c>
      <c r="G20" s="29">
        <f t="shared" si="7"/>
        <v>0</v>
      </c>
      <c r="H20" s="29">
        <f t="shared" si="7"/>
        <v>0</v>
      </c>
      <c r="I20" s="29">
        <f t="shared" si="7"/>
        <v>817342</v>
      </c>
    </row>
    <row r="21" spans="1:9" ht="27" thickBot="1">
      <c r="A21" s="19">
        <v>652</v>
      </c>
      <c r="B21" s="24" t="s">
        <v>0</v>
      </c>
      <c r="C21" s="16">
        <f aca="true" t="shared" si="8" ref="C21:I21">C22+C23+C24</f>
        <v>785342</v>
      </c>
      <c r="D21" s="14">
        <f t="shared" si="8"/>
        <v>32000</v>
      </c>
      <c r="E21" s="14">
        <f t="shared" si="8"/>
        <v>0</v>
      </c>
      <c r="F21" s="16">
        <f t="shared" si="8"/>
        <v>817342</v>
      </c>
      <c r="G21" s="16">
        <f t="shared" si="8"/>
        <v>0</v>
      </c>
      <c r="H21" s="16">
        <f t="shared" si="8"/>
        <v>0</v>
      </c>
      <c r="I21" s="16">
        <f t="shared" si="8"/>
        <v>817342</v>
      </c>
    </row>
    <row r="22" spans="1:9" ht="14.25" hidden="1" thickBot="1">
      <c r="A22" s="21">
        <v>65264</v>
      </c>
      <c r="B22" s="44" t="s">
        <v>13</v>
      </c>
      <c r="C22" s="40">
        <v>20342</v>
      </c>
      <c r="D22" s="17">
        <v>0</v>
      </c>
      <c r="E22" s="17">
        <v>0</v>
      </c>
      <c r="F22" s="30">
        <v>20342</v>
      </c>
      <c r="G22" s="85">
        <v>0</v>
      </c>
      <c r="H22" s="85">
        <v>0</v>
      </c>
      <c r="I22" s="30">
        <v>20342</v>
      </c>
    </row>
    <row r="23" spans="1:9" ht="27" hidden="1" thickBot="1">
      <c r="A23" s="21">
        <v>65265</v>
      </c>
      <c r="B23" s="44" t="s">
        <v>14</v>
      </c>
      <c r="C23" s="41">
        <v>735000</v>
      </c>
      <c r="D23" s="17">
        <f>F23-C23</f>
        <v>32000</v>
      </c>
      <c r="E23" s="17">
        <v>0</v>
      </c>
      <c r="F23" s="30">
        <v>767000</v>
      </c>
      <c r="G23" s="85">
        <v>0</v>
      </c>
      <c r="H23" s="85">
        <v>0</v>
      </c>
      <c r="I23" s="30">
        <v>767000</v>
      </c>
    </row>
    <row r="24" spans="1:9" ht="16.5" customHeight="1" hidden="1" thickBot="1">
      <c r="A24" s="21">
        <v>65269</v>
      </c>
      <c r="B24" s="44" t="s">
        <v>117</v>
      </c>
      <c r="C24" s="38">
        <v>30000</v>
      </c>
      <c r="D24" s="17">
        <v>0</v>
      </c>
      <c r="E24" s="17">
        <v>0</v>
      </c>
      <c r="F24" s="22">
        <v>30000</v>
      </c>
      <c r="G24" s="85">
        <v>0</v>
      </c>
      <c r="H24" s="85">
        <v>0</v>
      </c>
      <c r="I24" s="22">
        <v>30000</v>
      </c>
    </row>
    <row r="25" spans="1:9" ht="13.5" customHeight="1" thickBot="1">
      <c r="A25" s="19">
        <v>66</v>
      </c>
      <c r="B25" s="24" t="s">
        <v>99</v>
      </c>
      <c r="C25" s="29">
        <f aca="true" t="shared" si="9" ref="C25:I25">C26+C29</f>
        <v>5152000</v>
      </c>
      <c r="D25" s="28">
        <f t="shared" si="9"/>
        <v>9000</v>
      </c>
      <c r="E25" s="28">
        <f t="shared" si="9"/>
        <v>0</v>
      </c>
      <c r="F25" s="29">
        <f t="shared" si="9"/>
        <v>5161000</v>
      </c>
      <c r="G25" s="29">
        <f t="shared" si="9"/>
        <v>40000</v>
      </c>
      <c r="H25" s="29">
        <f t="shared" si="9"/>
        <v>0</v>
      </c>
      <c r="I25" s="29">
        <f t="shared" si="9"/>
        <v>5201000</v>
      </c>
    </row>
    <row r="26" spans="1:9" ht="39.75" thickBot="1">
      <c r="A26" s="19">
        <v>661</v>
      </c>
      <c r="B26" s="24" t="s">
        <v>101</v>
      </c>
      <c r="C26" s="16">
        <f aca="true" t="shared" si="10" ref="C26:I26">SUM(C27:C28)</f>
        <v>5152000</v>
      </c>
      <c r="D26" s="14">
        <f t="shared" si="10"/>
        <v>0</v>
      </c>
      <c r="E26" s="14">
        <f t="shared" si="10"/>
        <v>0</v>
      </c>
      <c r="F26" s="16">
        <f t="shared" si="10"/>
        <v>5152000</v>
      </c>
      <c r="G26" s="16">
        <f t="shared" si="10"/>
        <v>40000</v>
      </c>
      <c r="H26" s="16">
        <f t="shared" si="10"/>
        <v>0</v>
      </c>
      <c r="I26" s="16">
        <f t="shared" si="10"/>
        <v>5192000</v>
      </c>
    </row>
    <row r="27" spans="1:9" ht="14.25" hidden="1" thickBot="1">
      <c r="A27" s="21">
        <v>6614</v>
      </c>
      <c r="B27" s="44" t="s">
        <v>58</v>
      </c>
      <c r="C27" s="22"/>
      <c r="D27" s="17"/>
      <c r="E27" s="17"/>
      <c r="F27" s="22"/>
      <c r="G27" s="85"/>
      <c r="H27" s="85"/>
      <c r="I27" s="72"/>
    </row>
    <row r="28" spans="1:12" ht="14.25" hidden="1" thickBot="1">
      <c r="A28" s="21">
        <v>6615</v>
      </c>
      <c r="B28" s="44" t="s">
        <v>55</v>
      </c>
      <c r="C28" s="31">
        <v>5152000</v>
      </c>
      <c r="D28" s="17">
        <v>0</v>
      </c>
      <c r="E28" s="17">
        <v>0</v>
      </c>
      <c r="F28" s="31">
        <v>5152000</v>
      </c>
      <c r="G28" s="72">
        <v>40000</v>
      </c>
      <c r="H28" s="85">
        <v>0</v>
      </c>
      <c r="I28" s="31">
        <v>5192000</v>
      </c>
      <c r="L28" s="2">
        <f>F28+G28</f>
        <v>5192000</v>
      </c>
    </row>
    <row r="29" spans="1:9" s="6" customFormat="1" ht="39.75" thickBot="1">
      <c r="A29" s="19">
        <v>663</v>
      </c>
      <c r="B29" s="24" t="s">
        <v>114</v>
      </c>
      <c r="C29" s="20">
        <f aca="true" t="shared" si="11" ref="C29:I29">C30</f>
        <v>0</v>
      </c>
      <c r="D29" s="27">
        <f t="shared" si="11"/>
        <v>9000</v>
      </c>
      <c r="E29" s="27">
        <f t="shared" si="11"/>
        <v>0</v>
      </c>
      <c r="F29" s="20">
        <f t="shared" si="11"/>
        <v>9000</v>
      </c>
      <c r="G29" s="20">
        <f t="shared" si="11"/>
        <v>0</v>
      </c>
      <c r="H29" s="20">
        <f t="shared" si="11"/>
        <v>0</v>
      </c>
      <c r="I29" s="20">
        <f t="shared" si="11"/>
        <v>9000</v>
      </c>
    </row>
    <row r="30" spans="1:9" ht="14.25" hidden="1" thickBot="1">
      <c r="A30" s="21">
        <v>6631</v>
      </c>
      <c r="B30" s="44" t="s">
        <v>115</v>
      </c>
      <c r="C30" s="23">
        <v>0</v>
      </c>
      <c r="D30" s="17">
        <v>9000</v>
      </c>
      <c r="E30" s="17">
        <v>0</v>
      </c>
      <c r="F30" s="23">
        <v>9000</v>
      </c>
      <c r="G30" s="85">
        <v>0</v>
      </c>
      <c r="H30" s="85">
        <v>0</v>
      </c>
      <c r="I30" s="23">
        <v>9000</v>
      </c>
    </row>
    <row r="31" spans="1:9" ht="16.5" customHeight="1" thickBot="1">
      <c r="A31" s="19">
        <v>67</v>
      </c>
      <c r="B31" s="24" t="s">
        <v>100</v>
      </c>
      <c r="C31" s="20">
        <f aca="true" t="shared" si="12" ref="C31:I31">C32+C36</f>
        <v>7704532</v>
      </c>
      <c r="D31" s="27">
        <f t="shared" si="12"/>
        <v>436462</v>
      </c>
      <c r="E31" s="27">
        <f t="shared" si="12"/>
        <v>0</v>
      </c>
      <c r="F31" s="20">
        <f t="shared" si="12"/>
        <v>8140994</v>
      </c>
      <c r="G31" s="20">
        <f t="shared" si="12"/>
        <v>20000</v>
      </c>
      <c r="H31" s="20">
        <f t="shared" si="12"/>
        <v>0</v>
      </c>
      <c r="I31" s="20">
        <f t="shared" si="12"/>
        <v>8160994</v>
      </c>
    </row>
    <row r="32" spans="1:9" s="6" customFormat="1" ht="27" thickBot="1">
      <c r="A32" s="19">
        <v>671</v>
      </c>
      <c r="B32" s="24" t="s">
        <v>95</v>
      </c>
      <c r="C32" s="20">
        <f aca="true" t="shared" si="13" ref="C32:I32">SUM(C33:C35)</f>
        <v>229439</v>
      </c>
      <c r="D32" s="27">
        <f t="shared" si="13"/>
        <v>0</v>
      </c>
      <c r="E32" s="27">
        <f t="shared" si="13"/>
        <v>0</v>
      </c>
      <c r="F32" s="20">
        <f t="shared" si="13"/>
        <v>229439</v>
      </c>
      <c r="G32" s="20">
        <f t="shared" si="13"/>
        <v>0</v>
      </c>
      <c r="H32" s="20">
        <f t="shared" si="13"/>
        <v>0</v>
      </c>
      <c r="I32" s="20">
        <f t="shared" si="13"/>
        <v>229439</v>
      </c>
    </row>
    <row r="33" spans="1:9" ht="27" hidden="1" thickBot="1">
      <c r="A33" s="21">
        <v>6711</v>
      </c>
      <c r="B33" s="44" t="s">
        <v>103</v>
      </c>
      <c r="C33" s="38">
        <v>0</v>
      </c>
      <c r="D33" s="17">
        <v>0</v>
      </c>
      <c r="E33" s="17">
        <v>0</v>
      </c>
      <c r="F33" s="22">
        <v>0</v>
      </c>
      <c r="G33" s="85">
        <v>0</v>
      </c>
      <c r="H33" s="85">
        <v>0</v>
      </c>
      <c r="I33" s="22">
        <v>0</v>
      </c>
    </row>
    <row r="34" spans="1:9" ht="27" hidden="1" thickBot="1">
      <c r="A34" s="21">
        <v>6711</v>
      </c>
      <c r="B34" s="44" t="s">
        <v>15</v>
      </c>
      <c r="C34" s="33">
        <v>154439</v>
      </c>
      <c r="D34" s="17">
        <f>F34-C34</f>
        <v>0</v>
      </c>
      <c r="E34" s="17">
        <v>0</v>
      </c>
      <c r="F34" s="92">
        <v>154439</v>
      </c>
      <c r="G34" s="85">
        <v>0</v>
      </c>
      <c r="H34" s="85">
        <v>0</v>
      </c>
      <c r="I34" s="92">
        <v>154439</v>
      </c>
    </row>
    <row r="35" spans="1:9" ht="39.75" hidden="1" thickBot="1">
      <c r="A35" s="21">
        <v>6712</v>
      </c>
      <c r="B35" s="44" t="s">
        <v>106</v>
      </c>
      <c r="C35" s="33">
        <v>75000</v>
      </c>
      <c r="D35" s="17">
        <v>0</v>
      </c>
      <c r="E35" s="17">
        <v>0</v>
      </c>
      <c r="F35" s="92">
        <v>75000</v>
      </c>
      <c r="G35" s="85">
        <v>0</v>
      </c>
      <c r="H35" s="85">
        <v>0</v>
      </c>
      <c r="I35" s="92">
        <v>75000</v>
      </c>
    </row>
    <row r="36" spans="1:9" s="6" customFormat="1" ht="27" thickBot="1">
      <c r="A36" s="19">
        <v>673</v>
      </c>
      <c r="B36" s="24" t="s">
        <v>104</v>
      </c>
      <c r="C36" s="29">
        <f aca="true" t="shared" si="14" ref="C36:I36">C37</f>
        <v>7475093</v>
      </c>
      <c r="D36" s="28">
        <f t="shared" si="14"/>
        <v>436462</v>
      </c>
      <c r="E36" s="28">
        <f t="shared" si="14"/>
        <v>0</v>
      </c>
      <c r="F36" s="29">
        <f t="shared" si="14"/>
        <v>7911555</v>
      </c>
      <c r="G36" s="29">
        <f t="shared" si="14"/>
        <v>20000</v>
      </c>
      <c r="H36" s="29">
        <f t="shared" si="14"/>
        <v>0</v>
      </c>
      <c r="I36" s="29">
        <f t="shared" si="14"/>
        <v>7931555</v>
      </c>
    </row>
    <row r="37" spans="1:12" ht="27" hidden="1" thickBot="1">
      <c r="A37" s="21">
        <v>6731</v>
      </c>
      <c r="B37" s="44" t="s">
        <v>94</v>
      </c>
      <c r="C37" s="34">
        <v>7475093</v>
      </c>
      <c r="D37" s="17">
        <f>F37-C37</f>
        <v>436462</v>
      </c>
      <c r="E37" s="17"/>
      <c r="F37" s="71">
        <v>7911555</v>
      </c>
      <c r="G37" s="72">
        <v>20000</v>
      </c>
      <c r="H37" s="85">
        <v>0</v>
      </c>
      <c r="I37" s="71">
        <v>7931555</v>
      </c>
      <c r="L37" s="2">
        <f>F37+G37</f>
        <v>7931555</v>
      </c>
    </row>
    <row r="38" spans="1:9" ht="27" thickBot="1">
      <c r="A38" s="19">
        <v>68</v>
      </c>
      <c r="B38" s="24" t="s">
        <v>108</v>
      </c>
      <c r="C38" s="29">
        <f>C39</f>
        <v>0</v>
      </c>
      <c r="D38" s="28">
        <f aca="true" t="shared" si="15" ref="D38:I39">D39</f>
        <v>0</v>
      </c>
      <c r="E38" s="28">
        <f t="shared" si="15"/>
        <v>0</v>
      </c>
      <c r="F38" s="29">
        <f t="shared" si="15"/>
        <v>0</v>
      </c>
      <c r="G38" s="29">
        <f t="shared" si="15"/>
        <v>0</v>
      </c>
      <c r="H38" s="29">
        <f t="shared" si="15"/>
        <v>0</v>
      </c>
      <c r="I38" s="29">
        <f t="shared" si="15"/>
        <v>0</v>
      </c>
    </row>
    <row r="39" spans="1:9" s="6" customFormat="1" ht="14.25" thickBot="1">
      <c r="A39" s="19">
        <v>683</v>
      </c>
      <c r="B39" s="24" t="s">
        <v>74</v>
      </c>
      <c r="C39" s="29">
        <f>C40</f>
        <v>0</v>
      </c>
      <c r="D39" s="28">
        <f t="shared" si="15"/>
        <v>0</v>
      </c>
      <c r="E39" s="28">
        <f t="shared" si="15"/>
        <v>0</v>
      </c>
      <c r="F39" s="29">
        <f t="shared" si="15"/>
        <v>0</v>
      </c>
      <c r="G39" s="29">
        <f t="shared" si="15"/>
        <v>0</v>
      </c>
      <c r="H39" s="29">
        <f t="shared" si="15"/>
        <v>0</v>
      </c>
      <c r="I39" s="29">
        <f t="shared" si="15"/>
        <v>0</v>
      </c>
    </row>
    <row r="40" spans="1:9" ht="14.25" thickBot="1">
      <c r="A40" s="21">
        <v>6831</v>
      </c>
      <c r="B40" s="44" t="s">
        <v>123</v>
      </c>
      <c r="C40" s="23">
        <v>0</v>
      </c>
      <c r="D40" s="17">
        <f>F40-C40</f>
        <v>0</v>
      </c>
      <c r="E40" s="17"/>
      <c r="F40" s="23">
        <v>0</v>
      </c>
      <c r="G40" s="85">
        <v>0</v>
      </c>
      <c r="H40" s="85">
        <v>0</v>
      </c>
      <c r="I40" s="85">
        <v>0</v>
      </c>
    </row>
    <row r="41" spans="1:9" ht="27" thickBot="1">
      <c r="A41" s="19">
        <v>7</v>
      </c>
      <c r="B41" s="24" t="s">
        <v>1</v>
      </c>
      <c r="C41" s="20">
        <f aca="true" t="shared" si="16" ref="C41:I41">C42</f>
        <v>67500</v>
      </c>
      <c r="D41" s="27">
        <f t="shared" si="16"/>
        <v>0</v>
      </c>
      <c r="E41" s="27">
        <f t="shared" si="16"/>
        <v>0</v>
      </c>
      <c r="F41" s="20">
        <f t="shared" si="16"/>
        <v>67500</v>
      </c>
      <c r="G41" s="20">
        <f t="shared" si="16"/>
        <v>0</v>
      </c>
      <c r="H41" s="20">
        <f t="shared" si="16"/>
        <v>0</v>
      </c>
      <c r="I41" s="20">
        <f t="shared" si="16"/>
        <v>67500</v>
      </c>
    </row>
    <row r="42" spans="1:9" ht="39.75" thickBot="1">
      <c r="A42" s="19">
        <v>72</v>
      </c>
      <c r="B42" s="24" t="s">
        <v>110</v>
      </c>
      <c r="C42" s="16">
        <f aca="true" t="shared" si="17" ref="C42:I42">SUM(C43:C45)</f>
        <v>67500</v>
      </c>
      <c r="D42" s="14">
        <f t="shared" si="17"/>
        <v>0</v>
      </c>
      <c r="E42" s="14">
        <f t="shared" si="17"/>
        <v>0</v>
      </c>
      <c r="F42" s="16">
        <f t="shared" si="17"/>
        <v>67500</v>
      </c>
      <c r="G42" s="16">
        <f t="shared" si="17"/>
        <v>0</v>
      </c>
      <c r="H42" s="16">
        <f t="shared" si="17"/>
        <v>0</v>
      </c>
      <c r="I42" s="16">
        <f t="shared" si="17"/>
        <v>67500</v>
      </c>
    </row>
    <row r="43" spans="1:9" ht="27" thickBot="1">
      <c r="A43" s="21">
        <v>721</v>
      </c>
      <c r="B43" s="44" t="s">
        <v>16</v>
      </c>
      <c r="C43" s="35">
        <v>2500</v>
      </c>
      <c r="D43" s="17"/>
      <c r="E43" s="17"/>
      <c r="F43" s="22">
        <v>2500</v>
      </c>
      <c r="G43" s="85">
        <v>0</v>
      </c>
      <c r="H43" s="85">
        <v>0</v>
      </c>
      <c r="I43" s="22">
        <v>2500</v>
      </c>
    </row>
    <row r="44" spans="1:9" ht="14.25" thickBot="1">
      <c r="A44" s="21">
        <v>722</v>
      </c>
      <c r="B44" s="44" t="s">
        <v>124</v>
      </c>
      <c r="C44" s="35">
        <v>20000</v>
      </c>
      <c r="D44" s="17">
        <f>F44-C44</f>
        <v>0</v>
      </c>
      <c r="E44" s="95">
        <v>0</v>
      </c>
      <c r="F44" s="68">
        <v>20000</v>
      </c>
      <c r="G44" s="85">
        <v>0</v>
      </c>
      <c r="H44" s="85">
        <v>0</v>
      </c>
      <c r="I44" s="68">
        <v>20000</v>
      </c>
    </row>
    <row r="45" spans="1:9" ht="14.25" thickBot="1">
      <c r="A45" s="21">
        <v>723</v>
      </c>
      <c r="B45" s="44" t="s">
        <v>134</v>
      </c>
      <c r="C45" s="35">
        <v>45000</v>
      </c>
      <c r="D45" s="17"/>
      <c r="E45" s="17"/>
      <c r="F45" s="22">
        <v>45000</v>
      </c>
      <c r="G45" s="85">
        <v>0</v>
      </c>
      <c r="H45" s="85">
        <v>0</v>
      </c>
      <c r="I45" s="22">
        <v>45000</v>
      </c>
    </row>
    <row r="46" spans="1:9" ht="14.25" thickBot="1">
      <c r="A46" s="19" t="s">
        <v>62</v>
      </c>
      <c r="B46" s="24" t="s">
        <v>61</v>
      </c>
      <c r="C46" s="16">
        <f aca="true" t="shared" si="18" ref="C46:I46">C41+C5</f>
        <v>14649131</v>
      </c>
      <c r="D46" s="14">
        <f t="shared" si="18"/>
        <v>621419</v>
      </c>
      <c r="E46" s="14">
        <f t="shared" si="18"/>
        <v>143957</v>
      </c>
      <c r="F46" s="16">
        <f t="shared" si="18"/>
        <v>15126593</v>
      </c>
      <c r="G46" s="16">
        <f t="shared" si="18"/>
        <v>60000</v>
      </c>
      <c r="H46" s="16">
        <f t="shared" si="18"/>
        <v>0</v>
      </c>
      <c r="I46" s="16">
        <f t="shared" si="18"/>
        <v>15186593</v>
      </c>
    </row>
    <row r="47" spans="1:12" ht="27" thickBot="1">
      <c r="A47" s="19">
        <v>922</v>
      </c>
      <c r="B47" s="44" t="s">
        <v>50</v>
      </c>
      <c r="C47" s="96">
        <v>5852338</v>
      </c>
      <c r="D47" s="37"/>
      <c r="E47" s="37">
        <f>C47-F47</f>
        <v>248925</v>
      </c>
      <c r="F47" s="86">
        <v>5603413</v>
      </c>
      <c r="G47" s="72">
        <v>166863</v>
      </c>
      <c r="H47" s="72">
        <v>0</v>
      </c>
      <c r="I47" s="86">
        <v>5770276</v>
      </c>
      <c r="K47" s="2">
        <f>F47+G47</f>
        <v>5770276</v>
      </c>
      <c r="L47" s="2"/>
    </row>
    <row r="48" spans="1:10" ht="14.25" thickBot="1">
      <c r="A48" s="25"/>
      <c r="B48" s="26" t="s">
        <v>54</v>
      </c>
      <c r="C48" s="20">
        <f aca="true" t="shared" si="19" ref="C48:I48">C46+C47</f>
        <v>20501469</v>
      </c>
      <c r="D48" s="27">
        <f t="shared" si="19"/>
        <v>621419</v>
      </c>
      <c r="E48" s="27">
        <f t="shared" si="19"/>
        <v>392882</v>
      </c>
      <c r="F48" s="20">
        <f t="shared" si="19"/>
        <v>20730006</v>
      </c>
      <c r="G48" s="20">
        <f t="shared" si="19"/>
        <v>226863</v>
      </c>
      <c r="H48" s="20">
        <f t="shared" si="19"/>
        <v>0</v>
      </c>
      <c r="I48" s="20">
        <f t="shared" si="19"/>
        <v>20956869</v>
      </c>
      <c r="J48" s="2"/>
    </row>
    <row r="49" spans="1:6" ht="14.25" customHeight="1">
      <c r="A49" s="7"/>
      <c r="B49" s="45"/>
      <c r="C49" s="10"/>
      <c r="F49" s="87"/>
    </row>
    <row r="50" spans="1:3" ht="13.5">
      <c r="A50" s="3"/>
      <c r="B50" s="6" t="s">
        <v>131</v>
      </c>
      <c r="C50" s="10"/>
    </row>
    <row r="51" spans="1:6" ht="14.25" thickBot="1">
      <c r="A51" s="3"/>
      <c r="B51" s="46"/>
      <c r="C51" s="11"/>
      <c r="F51" s="88"/>
    </row>
    <row r="52" spans="1:9" ht="27.75" thickBot="1">
      <c r="A52" s="13" t="s">
        <v>9</v>
      </c>
      <c r="B52" s="13" t="s">
        <v>18</v>
      </c>
      <c r="C52" s="14" t="s">
        <v>128</v>
      </c>
      <c r="D52" s="15" t="s">
        <v>121</v>
      </c>
      <c r="E52" s="15" t="s">
        <v>122</v>
      </c>
      <c r="F52" s="14" t="s">
        <v>129</v>
      </c>
      <c r="G52" s="15" t="s">
        <v>121</v>
      </c>
      <c r="H52" s="15" t="s">
        <v>122</v>
      </c>
      <c r="I52" s="14" t="s">
        <v>130</v>
      </c>
    </row>
    <row r="53" spans="1:9" ht="13.5" thickBot="1">
      <c r="A53" s="13">
        <v>3</v>
      </c>
      <c r="B53" s="24" t="s">
        <v>68</v>
      </c>
      <c r="C53" s="54">
        <f aca="true" t="shared" si="20" ref="C53:I53">C54+C64+C95+C99</f>
        <v>19036272</v>
      </c>
      <c r="D53" s="55">
        <f t="shared" si="20"/>
        <v>153291</v>
      </c>
      <c r="E53" s="55">
        <f t="shared" si="20"/>
        <v>38856</v>
      </c>
      <c r="F53" s="54">
        <f t="shared" si="20"/>
        <v>19150707</v>
      </c>
      <c r="G53" s="54">
        <f t="shared" si="20"/>
        <v>366201</v>
      </c>
      <c r="H53" s="54">
        <f t="shared" si="20"/>
        <v>0</v>
      </c>
      <c r="I53" s="54">
        <f t="shared" si="20"/>
        <v>19516908</v>
      </c>
    </row>
    <row r="54" spans="1:9" ht="27" thickBot="1">
      <c r="A54" s="19">
        <v>31</v>
      </c>
      <c r="B54" s="24" t="s">
        <v>2</v>
      </c>
      <c r="C54" s="56">
        <f aca="true" t="shared" si="21" ref="C54:I54">C55+C59+C62</f>
        <v>10833230</v>
      </c>
      <c r="D54" s="57">
        <f t="shared" si="21"/>
        <v>1227</v>
      </c>
      <c r="E54" s="57">
        <f t="shared" si="21"/>
        <v>0</v>
      </c>
      <c r="F54" s="56">
        <f t="shared" si="21"/>
        <v>10834457</v>
      </c>
      <c r="G54" s="56">
        <f t="shared" si="21"/>
        <v>60672</v>
      </c>
      <c r="H54" s="56">
        <f t="shared" si="21"/>
        <v>0</v>
      </c>
      <c r="I54" s="56">
        <f t="shared" si="21"/>
        <v>10895129</v>
      </c>
    </row>
    <row r="55" spans="1:9" ht="13.5" thickBot="1">
      <c r="A55" s="19">
        <v>311</v>
      </c>
      <c r="B55" s="24" t="s">
        <v>66</v>
      </c>
      <c r="C55" s="56">
        <f aca="true" t="shared" si="22" ref="C55:I55">SUM(C56:C58)</f>
        <v>9011677</v>
      </c>
      <c r="D55" s="57">
        <f t="shared" si="22"/>
        <v>0</v>
      </c>
      <c r="E55" s="57">
        <f t="shared" si="22"/>
        <v>0</v>
      </c>
      <c r="F55" s="56">
        <f t="shared" si="22"/>
        <v>9011677</v>
      </c>
      <c r="G55" s="56">
        <f t="shared" si="22"/>
        <v>42000</v>
      </c>
      <c r="H55" s="56">
        <f t="shared" si="22"/>
        <v>0</v>
      </c>
      <c r="I55" s="56">
        <f t="shared" si="22"/>
        <v>9053677</v>
      </c>
    </row>
    <row r="56" spans="1:9" ht="13.5" hidden="1" thickBot="1">
      <c r="A56" s="21">
        <v>3111</v>
      </c>
      <c r="B56" s="58" t="s">
        <v>19</v>
      </c>
      <c r="C56" s="59">
        <v>8881621</v>
      </c>
      <c r="D56" s="17">
        <v>0</v>
      </c>
      <c r="E56" s="17">
        <f>C56-F56</f>
        <v>0</v>
      </c>
      <c r="F56" s="79">
        <v>8881621</v>
      </c>
      <c r="G56" s="85">
        <v>0</v>
      </c>
      <c r="H56" s="85">
        <v>0</v>
      </c>
      <c r="I56" s="79">
        <v>8881621</v>
      </c>
    </row>
    <row r="57" spans="1:9" ht="13.5" hidden="1" thickBot="1">
      <c r="A57" s="21">
        <v>3113</v>
      </c>
      <c r="B57" s="58" t="s">
        <v>20</v>
      </c>
      <c r="C57" s="59">
        <v>130056</v>
      </c>
      <c r="D57" s="17">
        <v>0</v>
      </c>
      <c r="E57" s="17">
        <f>C57-F57</f>
        <v>0</v>
      </c>
      <c r="F57" s="79">
        <v>130056</v>
      </c>
      <c r="G57" s="72">
        <v>42000</v>
      </c>
      <c r="H57" s="85">
        <v>0</v>
      </c>
      <c r="I57" s="79">
        <v>172056</v>
      </c>
    </row>
    <row r="58" spans="1:9" ht="13.5" hidden="1" thickBot="1">
      <c r="A58" s="60">
        <v>3114</v>
      </c>
      <c r="B58" s="61" t="s">
        <v>87</v>
      </c>
      <c r="C58" s="62">
        <v>0</v>
      </c>
      <c r="D58" s="17">
        <f aca="true" t="shared" si="23" ref="D58:D68">F58-C58</f>
        <v>0</v>
      </c>
      <c r="E58" s="17">
        <f>C58-F58</f>
        <v>0</v>
      </c>
      <c r="F58" s="68">
        <v>0</v>
      </c>
      <c r="G58" s="85">
        <v>0</v>
      </c>
      <c r="H58" s="85">
        <v>0</v>
      </c>
      <c r="I58" s="68">
        <v>0</v>
      </c>
    </row>
    <row r="59" spans="1:9" ht="13.5" thickBot="1">
      <c r="A59" s="19">
        <v>313</v>
      </c>
      <c r="B59" s="63" t="s">
        <v>67</v>
      </c>
      <c r="C59" s="64">
        <f aca="true" t="shared" si="24" ref="C59:I59">C60+C61</f>
        <v>1452078</v>
      </c>
      <c r="D59" s="65">
        <f t="shared" si="24"/>
        <v>1227</v>
      </c>
      <c r="E59" s="65">
        <f t="shared" si="24"/>
        <v>0</v>
      </c>
      <c r="F59" s="64">
        <f t="shared" si="24"/>
        <v>1453305</v>
      </c>
      <c r="G59" s="64">
        <f t="shared" si="24"/>
        <v>18672</v>
      </c>
      <c r="H59" s="64">
        <f t="shared" si="24"/>
        <v>0</v>
      </c>
      <c r="I59" s="64">
        <f t="shared" si="24"/>
        <v>1471977</v>
      </c>
    </row>
    <row r="60" spans="1:11" ht="27" hidden="1" thickBot="1">
      <c r="A60" s="21">
        <v>3132</v>
      </c>
      <c r="B60" s="58" t="s">
        <v>21</v>
      </c>
      <c r="C60" s="66">
        <v>1452078</v>
      </c>
      <c r="D60" s="17">
        <f t="shared" si="23"/>
        <v>1227</v>
      </c>
      <c r="E60" s="17">
        <v>0</v>
      </c>
      <c r="F60" s="69">
        <v>1453305</v>
      </c>
      <c r="G60" s="72">
        <f>I60-F60</f>
        <v>18672</v>
      </c>
      <c r="H60" s="85">
        <v>0</v>
      </c>
      <c r="I60" s="69">
        <v>1471977</v>
      </c>
      <c r="K60" s="2">
        <v>1471978</v>
      </c>
    </row>
    <row r="61" spans="1:9" ht="13.5" hidden="1" thickBot="1">
      <c r="A61" s="21">
        <v>3133</v>
      </c>
      <c r="B61" s="58" t="s">
        <v>22</v>
      </c>
      <c r="C61" s="62">
        <v>0</v>
      </c>
      <c r="D61" s="17">
        <v>0</v>
      </c>
      <c r="E61" s="17">
        <v>0</v>
      </c>
      <c r="F61" s="68">
        <v>0</v>
      </c>
      <c r="G61" s="85">
        <v>0</v>
      </c>
      <c r="H61" s="85">
        <v>0</v>
      </c>
      <c r="I61" s="68">
        <v>0</v>
      </c>
    </row>
    <row r="62" spans="1:9" ht="27" thickBot="1">
      <c r="A62" s="19">
        <v>312</v>
      </c>
      <c r="B62" s="13" t="s">
        <v>3</v>
      </c>
      <c r="C62" s="54">
        <f aca="true" t="shared" si="25" ref="C62:I62">SUM(C63)</f>
        <v>369475</v>
      </c>
      <c r="D62" s="55">
        <f t="shared" si="25"/>
        <v>0</v>
      </c>
      <c r="E62" s="55">
        <f t="shared" si="25"/>
        <v>0</v>
      </c>
      <c r="F62" s="54">
        <f t="shared" si="25"/>
        <v>369475</v>
      </c>
      <c r="G62" s="54">
        <f t="shared" si="25"/>
        <v>0</v>
      </c>
      <c r="H62" s="54">
        <f t="shared" si="25"/>
        <v>0</v>
      </c>
      <c r="I62" s="54">
        <f t="shared" si="25"/>
        <v>369475</v>
      </c>
    </row>
    <row r="63" spans="1:9" ht="27" hidden="1" thickBot="1">
      <c r="A63" s="32">
        <v>3121</v>
      </c>
      <c r="B63" s="44" t="s">
        <v>118</v>
      </c>
      <c r="C63" s="66">
        <v>369475</v>
      </c>
      <c r="D63" s="17">
        <f t="shared" si="23"/>
        <v>0</v>
      </c>
      <c r="E63" s="17">
        <v>0</v>
      </c>
      <c r="F63" s="69">
        <v>369475</v>
      </c>
      <c r="G63" s="85">
        <v>0</v>
      </c>
      <c r="H63" s="85">
        <v>0</v>
      </c>
      <c r="I63" s="69">
        <v>369475</v>
      </c>
    </row>
    <row r="64" spans="1:10" s="8" customFormat="1" ht="13.5" thickBot="1">
      <c r="A64" s="19">
        <v>32</v>
      </c>
      <c r="B64" s="24" t="s">
        <v>4</v>
      </c>
      <c r="C64" s="56">
        <f aca="true" t="shared" si="26" ref="C64:I64">C65+C69+C76+C88+C86</f>
        <v>7718713</v>
      </c>
      <c r="D64" s="57">
        <f t="shared" si="26"/>
        <v>152064</v>
      </c>
      <c r="E64" s="57">
        <f t="shared" si="26"/>
        <v>21436</v>
      </c>
      <c r="F64" s="56">
        <f t="shared" si="26"/>
        <v>7849341</v>
      </c>
      <c r="G64" s="56">
        <f t="shared" si="26"/>
        <v>305529</v>
      </c>
      <c r="H64" s="56">
        <f t="shared" si="26"/>
        <v>0</v>
      </c>
      <c r="I64" s="56">
        <f t="shared" si="26"/>
        <v>8154870</v>
      </c>
      <c r="J64" s="2"/>
    </row>
    <row r="65" spans="1:9" ht="27" thickBot="1">
      <c r="A65" s="19">
        <v>321</v>
      </c>
      <c r="B65" s="24" t="s">
        <v>5</v>
      </c>
      <c r="C65" s="54">
        <f aca="true" t="shared" si="27" ref="C65:I65">SUM(C66:C68)</f>
        <v>318166</v>
      </c>
      <c r="D65" s="55">
        <f t="shared" si="27"/>
        <v>0</v>
      </c>
      <c r="E65" s="55">
        <f t="shared" si="27"/>
        <v>0</v>
      </c>
      <c r="F65" s="54">
        <f t="shared" si="27"/>
        <v>318166</v>
      </c>
      <c r="G65" s="54">
        <f t="shared" si="27"/>
        <v>0</v>
      </c>
      <c r="H65" s="54">
        <f t="shared" si="27"/>
        <v>0</v>
      </c>
      <c r="I65" s="54">
        <f t="shared" si="27"/>
        <v>318166</v>
      </c>
    </row>
    <row r="66" spans="1:9" ht="13.5" hidden="1" thickBot="1">
      <c r="A66" s="21">
        <v>3211</v>
      </c>
      <c r="B66" s="58" t="s">
        <v>23</v>
      </c>
      <c r="C66" s="67">
        <v>56000</v>
      </c>
      <c r="D66" s="17">
        <f t="shared" si="23"/>
        <v>0</v>
      </c>
      <c r="E66" s="17">
        <f>C66-F66</f>
        <v>0</v>
      </c>
      <c r="F66" s="69">
        <v>56000</v>
      </c>
      <c r="G66" s="85">
        <v>0</v>
      </c>
      <c r="H66" s="85">
        <v>0</v>
      </c>
      <c r="I66" s="69">
        <v>56000</v>
      </c>
    </row>
    <row r="67" spans="1:9" ht="27" hidden="1" thickBot="1">
      <c r="A67" s="21">
        <v>3212</v>
      </c>
      <c r="B67" s="58" t="s">
        <v>24</v>
      </c>
      <c r="C67" s="66">
        <v>207166</v>
      </c>
      <c r="D67" s="17">
        <f t="shared" si="23"/>
        <v>0</v>
      </c>
      <c r="E67" s="17">
        <v>0</v>
      </c>
      <c r="F67" s="69">
        <v>207166</v>
      </c>
      <c r="G67" s="85">
        <v>0</v>
      </c>
      <c r="H67" s="85">
        <v>0</v>
      </c>
      <c r="I67" s="69">
        <v>207166</v>
      </c>
    </row>
    <row r="68" spans="1:9" ht="27" hidden="1" thickBot="1">
      <c r="A68" s="21">
        <v>3213</v>
      </c>
      <c r="B68" s="58" t="s">
        <v>25</v>
      </c>
      <c r="C68" s="67">
        <v>55000</v>
      </c>
      <c r="D68" s="17">
        <f t="shared" si="23"/>
        <v>0</v>
      </c>
      <c r="E68" s="17">
        <v>0</v>
      </c>
      <c r="F68" s="69">
        <v>55000</v>
      </c>
      <c r="G68" s="85">
        <v>0</v>
      </c>
      <c r="H68" s="85">
        <v>0</v>
      </c>
      <c r="I68" s="69">
        <v>55000</v>
      </c>
    </row>
    <row r="69" spans="1:10" ht="27" thickBot="1">
      <c r="A69" s="19">
        <v>322</v>
      </c>
      <c r="B69" s="24" t="s">
        <v>6</v>
      </c>
      <c r="C69" s="54">
        <f aca="true" t="shared" si="28" ref="C69:I69">SUM(C70:C75)</f>
        <v>4512563</v>
      </c>
      <c r="D69" s="55">
        <f t="shared" si="28"/>
        <v>124313</v>
      </c>
      <c r="E69" s="55">
        <f t="shared" si="28"/>
        <v>0</v>
      </c>
      <c r="F69" s="54">
        <f t="shared" si="28"/>
        <v>4636876</v>
      </c>
      <c r="G69" s="54">
        <f t="shared" si="28"/>
        <v>285279</v>
      </c>
      <c r="H69" s="54">
        <f t="shared" si="28"/>
        <v>0</v>
      </c>
      <c r="I69" s="54">
        <f t="shared" si="28"/>
        <v>4922155</v>
      </c>
      <c r="J69" s="2"/>
    </row>
    <row r="70" spans="1:10" ht="27" hidden="1" thickBot="1">
      <c r="A70" s="21">
        <v>3221</v>
      </c>
      <c r="B70" s="58" t="s">
        <v>89</v>
      </c>
      <c r="C70" s="66">
        <v>450638</v>
      </c>
      <c r="D70" s="17">
        <f>F70-C70</f>
        <v>43368</v>
      </c>
      <c r="E70" s="17">
        <v>0</v>
      </c>
      <c r="F70" s="69">
        <v>494006</v>
      </c>
      <c r="G70" s="85">
        <v>0</v>
      </c>
      <c r="H70" s="85">
        <v>0</v>
      </c>
      <c r="I70" s="69">
        <v>494006</v>
      </c>
      <c r="J70" s="2"/>
    </row>
    <row r="71" spans="1:10" ht="13.5" hidden="1" thickBot="1">
      <c r="A71" s="21">
        <v>3222</v>
      </c>
      <c r="B71" s="58" t="s">
        <v>26</v>
      </c>
      <c r="C71" s="68">
        <v>3391034</v>
      </c>
      <c r="D71" s="17">
        <f aca="true" t="shared" si="29" ref="D71:D114">F71-C71</f>
        <v>78570</v>
      </c>
      <c r="E71" s="17">
        <v>0</v>
      </c>
      <c r="F71" s="68">
        <v>3469604</v>
      </c>
      <c r="G71" s="84">
        <f>I71-F71</f>
        <v>106022</v>
      </c>
      <c r="H71" s="85">
        <v>0</v>
      </c>
      <c r="I71" s="72">
        <v>3575626</v>
      </c>
      <c r="J71" s="97"/>
    </row>
    <row r="72" spans="1:9" ht="13.5" hidden="1" thickBot="1">
      <c r="A72" s="21">
        <v>3223</v>
      </c>
      <c r="B72" s="58" t="s">
        <v>27</v>
      </c>
      <c r="C72" s="69">
        <v>374750</v>
      </c>
      <c r="D72" s="17">
        <f t="shared" si="29"/>
        <v>0</v>
      </c>
      <c r="E72" s="17">
        <f>C72-F72</f>
        <v>0</v>
      </c>
      <c r="F72" s="69">
        <v>374750</v>
      </c>
      <c r="G72" s="85">
        <v>0</v>
      </c>
      <c r="H72" s="85">
        <v>0</v>
      </c>
      <c r="I72" s="72">
        <v>374750</v>
      </c>
    </row>
    <row r="73" spans="1:9" ht="27" hidden="1" thickBot="1">
      <c r="A73" s="21">
        <v>3224</v>
      </c>
      <c r="B73" s="58" t="s">
        <v>28</v>
      </c>
      <c r="C73" s="69">
        <v>125200</v>
      </c>
      <c r="D73" s="17">
        <f t="shared" si="29"/>
        <v>0</v>
      </c>
      <c r="E73" s="17">
        <f>C73-F73</f>
        <v>0</v>
      </c>
      <c r="F73" s="69">
        <v>125200</v>
      </c>
      <c r="G73" s="84">
        <f>I73-F73</f>
        <v>2600</v>
      </c>
      <c r="H73" s="85">
        <v>0</v>
      </c>
      <c r="I73" s="72">
        <v>127800</v>
      </c>
    </row>
    <row r="74" spans="1:9" ht="13.5" hidden="1" thickBot="1">
      <c r="A74" s="21">
        <v>3225</v>
      </c>
      <c r="B74" s="58" t="s">
        <v>29</v>
      </c>
      <c r="C74" s="69">
        <v>93427</v>
      </c>
      <c r="D74" s="17">
        <f t="shared" si="29"/>
        <v>1750</v>
      </c>
      <c r="E74" s="17">
        <v>0</v>
      </c>
      <c r="F74" s="69">
        <v>95177</v>
      </c>
      <c r="G74" s="84">
        <f>I74-F74</f>
        <v>4000</v>
      </c>
      <c r="H74" s="85">
        <v>0</v>
      </c>
      <c r="I74" s="72">
        <v>99177</v>
      </c>
    </row>
    <row r="75" spans="1:11" ht="13.5" hidden="1" thickBot="1">
      <c r="A75" s="21">
        <v>3227</v>
      </c>
      <c r="B75" s="58" t="s">
        <v>59</v>
      </c>
      <c r="C75" s="69">
        <v>77514</v>
      </c>
      <c r="D75" s="17">
        <f t="shared" si="29"/>
        <v>625</v>
      </c>
      <c r="E75" s="17">
        <v>0</v>
      </c>
      <c r="F75" s="69">
        <v>78139</v>
      </c>
      <c r="G75" s="84">
        <f>I75-F75</f>
        <v>172657</v>
      </c>
      <c r="H75" s="85">
        <v>0</v>
      </c>
      <c r="I75" s="72">
        <v>250796</v>
      </c>
      <c r="K75" s="1">
        <v>250796</v>
      </c>
    </row>
    <row r="76" spans="1:10" ht="13.5" thickBot="1">
      <c r="A76" s="19">
        <v>323</v>
      </c>
      <c r="B76" s="24" t="s">
        <v>7</v>
      </c>
      <c r="C76" s="54">
        <f aca="true" t="shared" si="30" ref="C76:I76">SUM(C77:C85)</f>
        <v>2623022</v>
      </c>
      <c r="D76" s="55">
        <f t="shared" si="30"/>
        <v>27662</v>
      </c>
      <c r="E76" s="55">
        <f t="shared" si="30"/>
        <v>11261</v>
      </c>
      <c r="F76" s="54">
        <f t="shared" si="30"/>
        <v>2639423</v>
      </c>
      <c r="G76" s="54">
        <f t="shared" si="30"/>
        <v>20250</v>
      </c>
      <c r="H76" s="54">
        <f t="shared" si="30"/>
        <v>0</v>
      </c>
      <c r="I76" s="54">
        <f t="shared" si="30"/>
        <v>2659673</v>
      </c>
      <c r="J76" s="2"/>
    </row>
    <row r="77" spans="1:9" ht="13.5" hidden="1" thickBot="1">
      <c r="A77" s="21">
        <v>3231</v>
      </c>
      <c r="B77" s="58" t="s">
        <v>30</v>
      </c>
      <c r="C77" s="69">
        <v>178750</v>
      </c>
      <c r="D77" s="17">
        <f t="shared" si="29"/>
        <v>0</v>
      </c>
      <c r="E77" s="17">
        <f>C77-F77</f>
        <v>0</v>
      </c>
      <c r="F77" s="69">
        <v>178750</v>
      </c>
      <c r="G77" s="85">
        <v>0</v>
      </c>
      <c r="H77" s="85">
        <v>0</v>
      </c>
      <c r="I77" s="69">
        <v>178750</v>
      </c>
    </row>
    <row r="78" spans="1:9" ht="27" hidden="1" thickBot="1">
      <c r="A78" s="21">
        <v>3232</v>
      </c>
      <c r="B78" s="58" t="s">
        <v>31</v>
      </c>
      <c r="C78" s="69">
        <v>588064</v>
      </c>
      <c r="D78" s="17">
        <f t="shared" si="29"/>
        <v>23750</v>
      </c>
      <c r="E78" s="17"/>
      <c r="F78" s="69">
        <v>611814</v>
      </c>
      <c r="G78" s="84">
        <f>I78-F78</f>
        <v>9000</v>
      </c>
      <c r="H78" s="85">
        <v>0</v>
      </c>
      <c r="I78" s="69">
        <v>620814</v>
      </c>
    </row>
    <row r="79" spans="1:9" ht="13.5" hidden="1" thickBot="1">
      <c r="A79" s="21">
        <v>3233</v>
      </c>
      <c r="B79" s="58" t="s">
        <v>32</v>
      </c>
      <c r="C79" s="69">
        <v>83625</v>
      </c>
      <c r="D79" s="17"/>
      <c r="E79" s="17">
        <f>C79-F79</f>
        <v>4000</v>
      </c>
      <c r="F79" s="69">
        <v>79625</v>
      </c>
      <c r="G79" s="85">
        <v>0</v>
      </c>
      <c r="H79" s="85">
        <v>0</v>
      </c>
      <c r="I79" s="69">
        <v>79625</v>
      </c>
    </row>
    <row r="80" spans="1:9" ht="27" hidden="1" thickBot="1">
      <c r="A80" s="21">
        <v>3234</v>
      </c>
      <c r="B80" s="58" t="s">
        <v>33</v>
      </c>
      <c r="C80" s="69">
        <v>296250</v>
      </c>
      <c r="D80" s="17">
        <f t="shared" si="29"/>
        <v>0</v>
      </c>
      <c r="E80" s="17">
        <f>C80-F80</f>
        <v>0</v>
      </c>
      <c r="F80" s="69">
        <v>296250</v>
      </c>
      <c r="G80" s="84">
        <f>I80-F80</f>
        <v>11250</v>
      </c>
      <c r="H80" s="85">
        <v>0</v>
      </c>
      <c r="I80" s="72">
        <v>307500</v>
      </c>
    </row>
    <row r="81" spans="1:9" ht="13.5" hidden="1" thickBot="1">
      <c r="A81" s="21">
        <v>3235</v>
      </c>
      <c r="B81" s="58" t="s">
        <v>53</v>
      </c>
      <c r="C81" s="69">
        <v>14500</v>
      </c>
      <c r="D81" s="17">
        <f t="shared" si="29"/>
        <v>0</v>
      </c>
      <c r="E81" s="17">
        <f>C81-F81</f>
        <v>0</v>
      </c>
      <c r="F81" s="69">
        <v>14500</v>
      </c>
      <c r="G81" s="85">
        <v>0</v>
      </c>
      <c r="H81" s="85">
        <v>0</v>
      </c>
      <c r="I81" s="69">
        <v>14500</v>
      </c>
    </row>
    <row r="82" spans="1:9" ht="27" hidden="1" thickBot="1">
      <c r="A82" s="21">
        <v>3236</v>
      </c>
      <c r="B82" s="58" t="s">
        <v>34</v>
      </c>
      <c r="C82" s="69">
        <v>722200</v>
      </c>
      <c r="D82" s="17"/>
      <c r="E82" s="17">
        <f>C82-F82</f>
        <v>2389</v>
      </c>
      <c r="F82" s="69">
        <v>719811</v>
      </c>
      <c r="G82" s="85">
        <v>0</v>
      </c>
      <c r="H82" s="85">
        <v>0</v>
      </c>
      <c r="I82" s="69">
        <v>719811</v>
      </c>
    </row>
    <row r="83" spans="1:9" ht="13.5" hidden="1" thickBot="1">
      <c r="A83" s="21">
        <v>3237</v>
      </c>
      <c r="B83" s="58" t="s">
        <v>35</v>
      </c>
      <c r="C83" s="69">
        <v>244381</v>
      </c>
      <c r="D83" s="17"/>
      <c r="E83" s="17">
        <f>C83-F83</f>
        <v>4872</v>
      </c>
      <c r="F83" s="69">
        <v>239509</v>
      </c>
      <c r="G83" s="85">
        <v>0</v>
      </c>
      <c r="H83" s="85">
        <v>0</v>
      </c>
      <c r="I83" s="69">
        <v>239509</v>
      </c>
    </row>
    <row r="84" spans="1:9" ht="27" hidden="1" thickBot="1">
      <c r="A84" s="21">
        <v>3238</v>
      </c>
      <c r="B84" s="58" t="s">
        <v>113</v>
      </c>
      <c r="C84" s="62">
        <v>163713</v>
      </c>
      <c r="D84" s="70">
        <f t="shared" si="29"/>
        <v>225</v>
      </c>
      <c r="E84" s="70">
        <v>0</v>
      </c>
      <c r="F84" s="68">
        <v>163938</v>
      </c>
      <c r="G84" s="85">
        <v>0</v>
      </c>
      <c r="H84" s="85">
        <v>0</v>
      </c>
      <c r="I84" s="68">
        <v>163938</v>
      </c>
    </row>
    <row r="85" spans="1:9" ht="39.75" hidden="1" thickBot="1">
      <c r="A85" s="32">
        <v>3239</v>
      </c>
      <c r="B85" s="44" t="s">
        <v>92</v>
      </c>
      <c r="C85" s="71">
        <v>331539</v>
      </c>
      <c r="D85" s="17">
        <f t="shared" si="29"/>
        <v>3687</v>
      </c>
      <c r="E85" s="17">
        <v>0</v>
      </c>
      <c r="F85" s="71">
        <v>335226</v>
      </c>
      <c r="G85" s="85">
        <v>0</v>
      </c>
      <c r="H85" s="85">
        <v>0</v>
      </c>
      <c r="I85" s="71">
        <v>335226</v>
      </c>
    </row>
    <row r="86" spans="1:9" ht="27" thickBot="1">
      <c r="A86" s="13">
        <v>324</v>
      </c>
      <c r="B86" s="24" t="s">
        <v>77</v>
      </c>
      <c r="C86" s="64">
        <f aca="true" t="shared" si="31" ref="C86:I86">C87</f>
        <v>0</v>
      </c>
      <c r="D86" s="65">
        <f t="shared" si="31"/>
        <v>0</v>
      </c>
      <c r="E86" s="65">
        <f t="shared" si="31"/>
        <v>0</v>
      </c>
      <c r="F86" s="64">
        <f t="shared" si="31"/>
        <v>0</v>
      </c>
      <c r="G86" s="64">
        <f t="shared" si="31"/>
        <v>0</v>
      </c>
      <c r="H86" s="64">
        <f t="shared" si="31"/>
        <v>0</v>
      </c>
      <c r="I86" s="64">
        <f t="shared" si="31"/>
        <v>0</v>
      </c>
    </row>
    <row r="87" spans="1:9" ht="13.5" hidden="1" thickBot="1">
      <c r="A87" s="32">
        <v>3241</v>
      </c>
      <c r="B87" s="44" t="s">
        <v>78</v>
      </c>
      <c r="C87" s="72">
        <v>0</v>
      </c>
      <c r="D87" s="17">
        <f t="shared" si="29"/>
        <v>0</v>
      </c>
      <c r="E87" s="17">
        <f>C87-F87</f>
        <v>0</v>
      </c>
      <c r="F87" s="72">
        <v>0</v>
      </c>
      <c r="G87" s="85">
        <v>0</v>
      </c>
      <c r="H87" s="85">
        <v>0</v>
      </c>
      <c r="I87" s="72"/>
    </row>
    <row r="88" spans="1:9" s="5" customFormat="1" ht="27" thickBot="1">
      <c r="A88" s="19">
        <v>329</v>
      </c>
      <c r="B88" s="24" t="s">
        <v>63</v>
      </c>
      <c r="C88" s="54">
        <f aca="true" t="shared" si="32" ref="C88:I88">SUM(C89:C94)</f>
        <v>264962</v>
      </c>
      <c r="D88" s="55">
        <f t="shared" si="32"/>
        <v>89</v>
      </c>
      <c r="E88" s="55">
        <f t="shared" si="32"/>
        <v>10175</v>
      </c>
      <c r="F88" s="54">
        <f t="shared" si="32"/>
        <v>254876</v>
      </c>
      <c r="G88" s="54">
        <f t="shared" si="32"/>
        <v>0</v>
      </c>
      <c r="H88" s="54">
        <f t="shared" si="32"/>
        <v>0</v>
      </c>
      <c r="I88" s="54">
        <f t="shared" si="32"/>
        <v>254876</v>
      </c>
    </row>
    <row r="89" spans="1:9" ht="13.5" hidden="1" thickBot="1">
      <c r="A89" s="21">
        <v>3291</v>
      </c>
      <c r="B89" s="58" t="s">
        <v>36</v>
      </c>
      <c r="C89" s="69">
        <v>72440</v>
      </c>
      <c r="D89" s="17">
        <f t="shared" si="29"/>
        <v>89</v>
      </c>
      <c r="E89" s="17">
        <v>0</v>
      </c>
      <c r="F89" s="69">
        <v>72529</v>
      </c>
      <c r="G89" s="85">
        <v>0</v>
      </c>
      <c r="H89" s="85">
        <v>0</v>
      </c>
      <c r="I89" s="69">
        <v>72529</v>
      </c>
    </row>
    <row r="90" spans="1:9" ht="13.5" hidden="1" thickBot="1">
      <c r="A90" s="21">
        <v>3292</v>
      </c>
      <c r="B90" s="58" t="s">
        <v>37</v>
      </c>
      <c r="C90" s="69">
        <v>71500</v>
      </c>
      <c r="D90" s="17">
        <v>0</v>
      </c>
      <c r="E90" s="17">
        <f>C90-F90</f>
        <v>0</v>
      </c>
      <c r="F90" s="69">
        <v>71500</v>
      </c>
      <c r="G90" s="85">
        <v>0</v>
      </c>
      <c r="H90" s="85">
        <v>0</v>
      </c>
      <c r="I90" s="69">
        <v>71500</v>
      </c>
    </row>
    <row r="91" spans="1:9" ht="13.5" hidden="1" thickBot="1">
      <c r="A91" s="21">
        <v>3293</v>
      </c>
      <c r="B91" s="58" t="s">
        <v>38</v>
      </c>
      <c r="C91" s="69">
        <v>19897</v>
      </c>
      <c r="D91" s="17">
        <f t="shared" si="29"/>
        <v>0</v>
      </c>
      <c r="E91" s="17">
        <f>C91-F91</f>
        <v>0</v>
      </c>
      <c r="F91" s="69">
        <v>19897</v>
      </c>
      <c r="G91" s="85">
        <v>0</v>
      </c>
      <c r="H91" s="85">
        <v>0</v>
      </c>
      <c r="I91" s="69">
        <v>19897</v>
      </c>
    </row>
    <row r="92" spans="1:9" ht="13.5" hidden="1" thickBot="1">
      <c r="A92" s="21">
        <v>3294</v>
      </c>
      <c r="B92" s="58" t="s">
        <v>39</v>
      </c>
      <c r="C92" s="69">
        <v>12000</v>
      </c>
      <c r="D92" s="17">
        <f t="shared" si="29"/>
        <v>0</v>
      </c>
      <c r="E92" s="17">
        <f>C92-F92</f>
        <v>0</v>
      </c>
      <c r="F92" s="69">
        <v>12000</v>
      </c>
      <c r="G92" s="85">
        <v>0</v>
      </c>
      <c r="H92" s="85">
        <v>0</v>
      </c>
      <c r="I92" s="69">
        <v>12000</v>
      </c>
    </row>
    <row r="93" spans="1:9" ht="13.5" hidden="1" thickBot="1">
      <c r="A93" s="21">
        <v>3295</v>
      </c>
      <c r="B93" s="58" t="s">
        <v>57</v>
      </c>
      <c r="C93" s="69">
        <v>55000</v>
      </c>
      <c r="D93" s="17">
        <f t="shared" si="29"/>
        <v>0</v>
      </c>
      <c r="E93" s="17">
        <v>0</v>
      </c>
      <c r="F93" s="69">
        <v>55000</v>
      </c>
      <c r="G93" s="85">
        <v>0</v>
      </c>
      <c r="H93" s="85">
        <v>0</v>
      </c>
      <c r="I93" s="69">
        <v>55000</v>
      </c>
    </row>
    <row r="94" spans="1:9" s="48" customFormat="1" ht="53.25" hidden="1" thickBot="1">
      <c r="A94" s="21">
        <v>3299</v>
      </c>
      <c r="B94" s="58" t="s">
        <v>72</v>
      </c>
      <c r="C94" s="69">
        <v>34125</v>
      </c>
      <c r="D94" s="17">
        <v>0</v>
      </c>
      <c r="E94" s="17">
        <v>10175</v>
      </c>
      <c r="F94" s="69">
        <v>23950</v>
      </c>
      <c r="G94" s="85">
        <v>0</v>
      </c>
      <c r="H94" s="85">
        <v>0</v>
      </c>
      <c r="I94" s="69">
        <v>23950</v>
      </c>
    </row>
    <row r="95" spans="1:9" ht="27" thickBot="1">
      <c r="A95" s="19">
        <v>34</v>
      </c>
      <c r="B95" s="24" t="s">
        <v>64</v>
      </c>
      <c r="C95" s="54">
        <f aca="true" t="shared" si="33" ref="C95:I95">C96</f>
        <v>13700</v>
      </c>
      <c r="D95" s="55">
        <f t="shared" si="33"/>
        <v>0</v>
      </c>
      <c r="E95" s="55">
        <f t="shared" si="33"/>
        <v>0</v>
      </c>
      <c r="F95" s="54">
        <f t="shared" si="33"/>
        <v>13700</v>
      </c>
      <c r="G95" s="54">
        <f t="shared" si="33"/>
        <v>0</v>
      </c>
      <c r="H95" s="54">
        <f t="shared" si="33"/>
        <v>0</v>
      </c>
      <c r="I95" s="54">
        <f t="shared" si="33"/>
        <v>13700</v>
      </c>
    </row>
    <row r="96" spans="1:9" ht="27" thickBot="1">
      <c r="A96" s="19">
        <v>343</v>
      </c>
      <c r="B96" s="24" t="s">
        <v>102</v>
      </c>
      <c r="C96" s="54">
        <f aca="true" t="shared" si="34" ref="C96:I96">C97+C98</f>
        <v>13700</v>
      </c>
      <c r="D96" s="55">
        <f t="shared" si="34"/>
        <v>0</v>
      </c>
      <c r="E96" s="55">
        <f t="shared" si="34"/>
        <v>0</v>
      </c>
      <c r="F96" s="54">
        <f t="shared" si="34"/>
        <v>13700</v>
      </c>
      <c r="G96" s="54">
        <f t="shared" si="34"/>
        <v>0</v>
      </c>
      <c r="H96" s="54">
        <f t="shared" si="34"/>
        <v>0</v>
      </c>
      <c r="I96" s="54">
        <f t="shared" si="34"/>
        <v>13700</v>
      </c>
    </row>
    <row r="97" spans="1:9" ht="27" hidden="1" thickBot="1">
      <c r="A97" s="21">
        <v>3431</v>
      </c>
      <c r="B97" s="58" t="s">
        <v>40</v>
      </c>
      <c r="C97" s="67">
        <v>13400</v>
      </c>
      <c r="D97" s="17">
        <f t="shared" si="29"/>
        <v>0</v>
      </c>
      <c r="E97" s="17">
        <f>C97-F97</f>
        <v>0</v>
      </c>
      <c r="F97" s="68">
        <v>13400</v>
      </c>
      <c r="G97" s="85">
        <v>0</v>
      </c>
      <c r="H97" s="85">
        <v>0</v>
      </c>
      <c r="I97" s="68">
        <v>13400</v>
      </c>
    </row>
    <row r="98" spans="1:9" ht="13.5" hidden="1" thickBot="1">
      <c r="A98" s="21">
        <v>3433</v>
      </c>
      <c r="B98" s="58" t="s">
        <v>41</v>
      </c>
      <c r="C98" s="67">
        <v>300</v>
      </c>
      <c r="D98" s="17">
        <f t="shared" si="29"/>
        <v>0</v>
      </c>
      <c r="E98" s="17">
        <f>C98-F98</f>
        <v>0</v>
      </c>
      <c r="F98" s="68">
        <v>300</v>
      </c>
      <c r="G98" s="85">
        <v>0</v>
      </c>
      <c r="H98" s="85">
        <v>0</v>
      </c>
      <c r="I98" s="68">
        <v>300</v>
      </c>
    </row>
    <row r="99" spans="1:9" s="6" customFormat="1" ht="13.5" thickBot="1">
      <c r="A99" s="19">
        <v>38</v>
      </c>
      <c r="B99" s="63" t="s">
        <v>75</v>
      </c>
      <c r="C99" s="64">
        <f aca="true" t="shared" si="35" ref="C99:I99">C100+C102+C104</f>
        <v>470629</v>
      </c>
      <c r="D99" s="65">
        <f t="shared" si="35"/>
        <v>0</v>
      </c>
      <c r="E99" s="65">
        <f t="shared" si="35"/>
        <v>17420</v>
      </c>
      <c r="F99" s="64">
        <f t="shared" si="35"/>
        <v>453209</v>
      </c>
      <c r="G99" s="64">
        <f t="shared" si="35"/>
        <v>0</v>
      </c>
      <c r="H99" s="64">
        <f t="shared" si="35"/>
        <v>0</v>
      </c>
      <c r="I99" s="64">
        <f t="shared" si="35"/>
        <v>453209</v>
      </c>
    </row>
    <row r="100" spans="1:9" s="6" customFormat="1" ht="13.5" thickBot="1">
      <c r="A100" s="74">
        <v>381</v>
      </c>
      <c r="B100" s="63" t="s">
        <v>83</v>
      </c>
      <c r="C100" s="64">
        <f aca="true" t="shared" si="36" ref="C100:I100">C101</f>
        <v>20629</v>
      </c>
      <c r="D100" s="65">
        <f t="shared" si="36"/>
        <v>0</v>
      </c>
      <c r="E100" s="65">
        <f t="shared" si="36"/>
        <v>17420</v>
      </c>
      <c r="F100" s="64">
        <f t="shared" si="36"/>
        <v>3209</v>
      </c>
      <c r="G100" s="64">
        <f t="shared" si="36"/>
        <v>0</v>
      </c>
      <c r="H100" s="64">
        <f t="shared" si="36"/>
        <v>0</v>
      </c>
      <c r="I100" s="64">
        <f t="shared" si="36"/>
        <v>3209</v>
      </c>
    </row>
    <row r="101" spans="1:9" s="6" customFormat="1" ht="13.5" hidden="1" thickBot="1">
      <c r="A101" s="75">
        <v>3812</v>
      </c>
      <c r="B101" s="58" t="s">
        <v>84</v>
      </c>
      <c r="C101" s="71">
        <v>20629</v>
      </c>
      <c r="D101" s="17"/>
      <c r="E101" s="17">
        <f>C101-F101</f>
        <v>17420</v>
      </c>
      <c r="F101" s="76">
        <v>3209</v>
      </c>
      <c r="G101" s="85">
        <v>0</v>
      </c>
      <c r="H101" s="85">
        <v>0</v>
      </c>
      <c r="I101" s="76">
        <v>3209</v>
      </c>
    </row>
    <row r="102" spans="1:9" s="6" customFormat="1" ht="13.5" thickBot="1">
      <c r="A102" s="74">
        <v>382</v>
      </c>
      <c r="B102" s="63" t="s">
        <v>85</v>
      </c>
      <c r="C102" s="64">
        <f aca="true" t="shared" si="37" ref="C102:I102">C103</f>
        <v>0</v>
      </c>
      <c r="D102" s="65">
        <f t="shared" si="37"/>
        <v>0</v>
      </c>
      <c r="E102" s="65">
        <f t="shared" si="37"/>
        <v>0</v>
      </c>
      <c r="F102" s="64">
        <f t="shared" si="37"/>
        <v>0</v>
      </c>
      <c r="G102" s="64">
        <f t="shared" si="37"/>
        <v>0</v>
      </c>
      <c r="H102" s="64">
        <f t="shared" si="37"/>
        <v>0</v>
      </c>
      <c r="I102" s="64">
        <f t="shared" si="37"/>
        <v>0</v>
      </c>
    </row>
    <row r="103" spans="1:9" s="6" customFormat="1" ht="27" hidden="1" thickBot="1">
      <c r="A103" s="75">
        <v>3821</v>
      </c>
      <c r="B103" s="58" t="s">
        <v>91</v>
      </c>
      <c r="C103" s="68">
        <v>0</v>
      </c>
      <c r="D103" s="77">
        <v>0</v>
      </c>
      <c r="E103" s="77">
        <v>0</v>
      </c>
      <c r="F103" s="68">
        <v>0</v>
      </c>
      <c r="G103" s="85">
        <v>0</v>
      </c>
      <c r="H103" s="85">
        <v>0</v>
      </c>
      <c r="I103" s="56">
        <v>0</v>
      </c>
    </row>
    <row r="104" spans="1:10" s="6" customFormat="1" ht="13.5" thickBot="1">
      <c r="A104" s="19">
        <v>383</v>
      </c>
      <c r="B104" s="63" t="s">
        <v>76</v>
      </c>
      <c r="C104" s="56">
        <f aca="true" t="shared" si="38" ref="C104:I104">C105</f>
        <v>450000</v>
      </c>
      <c r="D104" s="57">
        <f t="shared" si="38"/>
        <v>0</v>
      </c>
      <c r="E104" s="57">
        <f t="shared" si="38"/>
        <v>0</v>
      </c>
      <c r="F104" s="56">
        <f t="shared" si="38"/>
        <v>450000</v>
      </c>
      <c r="G104" s="56">
        <f t="shared" si="38"/>
        <v>0</v>
      </c>
      <c r="H104" s="56">
        <f t="shared" si="38"/>
        <v>0</v>
      </c>
      <c r="I104" s="56">
        <f t="shared" si="38"/>
        <v>450000</v>
      </c>
      <c r="J104" s="2"/>
    </row>
    <row r="105" spans="1:9" ht="13.5" hidden="1" thickBot="1">
      <c r="A105" s="21">
        <v>3831</v>
      </c>
      <c r="B105" s="78" t="s">
        <v>56</v>
      </c>
      <c r="C105" s="72">
        <v>450000</v>
      </c>
      <c r="D105" s="17">
        <v>0</v>
      </c>
      <c r="E105" s="17">
        <f>C105-F105</f>
        <v>0</v>
      </c>
      <c r="F105" s="79">
        <v>450000</v>
      </c>
      <c r="G105" s="85">
        <v>0</v>
      </c>
      <c r="H105" s="85">
        <v>0</v>
      </c>
      <c r="I105" s="79">
        <v>450000</v>
      </c>
    </row>
    <row r="106" spans="1:10" ht="27" thickBot="1">
      <c r="A106" s="19">
        <v>4</v>
      </c>
      <c r="B106" s="24" t="s">
        <v>8</v>
      </c>
      <c r="C106" s="54">
        <f aca="true" t="shared" si="39" ref="C106:I106">C107+C111+C126</f>
        <v>1465197</v>
      </c>
      <c r="D106" s="55">
        <f t="shared" si="39"/>
        <v>150000</v>
      </c>
      <c r="E106" s="55">
        <f t="shared" si="39"/>
        <v>35898</v>
      </c>
      <c r="F106" s="54">
        <f t="shared" si="39"/>
        <v>1579299</v>
      </c>
      <c r="G106" s="54">
        <f t="shared" si="39"/>
        <v>23162</v>
      </c>
      <c r="H106" s="54">
        <f t="shared" si="39"/>
        <v>162500</v>
      </c>
      <c r="I106" s="54">
        <f t="shared" si="39"/>
        <v>1439961</v>
      </c>
      <c r="J106" s="2"/>
    </row>
    <row r="107" spans="1:9" ht="27" thickBot="1">
      <c r="A107" s="19">
        <v>41</v>
      </c>
      <c r="B107" s="24" t="s">
        <v>69</v>
      </c>
      <c r="C107" s="54">
        <f aca="true" t="shared" si="40" ref="C107:I107">C108</f>
        <v>25000</v>
      </c>
      <c r="D107" s="55">
        <f t="shared" si="40"/>
        <v>0</v>
      </c>
      <c r="E107" s="55">
        <f t="shared" si="40"/>
        <v>0</v>
      </c>
      <c r="F107" s="54">
        <f t="shared" si="40"/>
        <v>25000</v>
      </c>
      <c r="G107" s="54">
        <f t="shared" si="40"/>
        <v>0</v>
      </c>
      <c r="H107" s="54">
        <f t="shared" si="40"/>
        <v>0</v>
      </c>
      <c r="I107" s="54">
        <f t="shared" si="40"/>
        <v>25000</v>
      </c>
    </row>
    <row r="108" spans="1:9" ht="13.5" thickBot="1">
      <c r="A108" s="19">
        <v>412</v>
      </c>
      <c r="B108" s="24" t="s">
        <v>116</v>
      </c>
      <c r="C108" s="54">
        <f aca="true" t="shared" si="41" ref="C108:I108">C109+C110</f>
        <v>25000</v>
      </c>
      <c r="D108" s="55">
        <f t="shared" si="41"/>
        <v>0</v>
      </c>
      <c r="E108" s="55">
        <f t="shared" si="41"/>
        <v>0</v>
      </c>
      <c r="F108" s="54">
        <f t="shared" si="41"/>
        <v>25000</v>
      </c>
      <c r="G108" s="54">
        <f t="shared" si="41"/>
        <v>0</v>
      </c>
      <c r="H108" s="54">
        <f t="shared" si="41"/>
        <v>0</v>
      </c>
      <c r="I108" s="54">
        <f t="shared" si="41"/>
        <v>25000</v>
      </c>
    </row>
    <row r="109" spans="1:9" ht="13.5" hidden="1" thickBot="1">
      <c r="A109" s="21">
        <v>4123</v>
      </c>
      <c r="B109" s="44" t="s">
        <v>51</v>
      </c>
      <c r="C109" s="73">
        <v>25000</v>
      </c>
      <c r="D109" s="17">
        <f t="shared" si="29"/>
        <v>0</v>
      </c>
      <c r="E109" s="17">
        <f>C109-F109</f>
        <v>0</v>
      </c>
      <c r="F109" s="68">
        <v>25000</v>
      </c>
      <c r="G109" s="85">
        <v>0</v>
      </c>
      <c r="H109" s="85">
        <v>0</v>
      </c>
      <c r="I109" s="72">
        <v>25000</v>
      </c>
    </row>
    <row r="110" spans="1:9" ht="27" hidden="1" thickBot="1">
      <c r="A110" s="21">
        <v>4124</v>
      </c>
      <c r="B110" s="44" t="s">
        <v>82</v>
      </c>
      <c r="C110" s="80">
        <v>0</v>
      </c>
      <c r="D110" s="17">
        <f t="shared" si="29"/>
        <v>0</v>
      </c>
      <c r="E110" s="17">
        <f>C110-F110</f>
        <v>0</v>
      </c>
      <c r="F110" s="80">
        <v>0</v>
      </c>
      <c r="G110" s="85">
        <v>0</v>
      </c>
      <c r="H110" s="85">
        <v>0</v>
      </c>
      <c r="I110" s="72">
        <v>0</v>
      </c>
    </row>
    <row r="111" spans="1:10" ht="39.75" thickBot="1">
      <c r="A111" s="19">
        <v>42</v>
      </c>
      <c r="B111" s="24" t="s">
        <v>90</v>
      </c>
      <c r="C111" s="64">
        <f aca="true" t="shared" si="42" ref="C111:I111">C112+C115+C122+C124</f>
        <v>1440197</v>
      </c>
      <c r="D111" s="65">
        <f t="shared" si="42"/>
        <v>150000</v>
      </c>
      <c r="E111" s="65">
        <f t="shared" si="42"/>
        <v>35898</v>
      </c>
      <c r="F111" s="64">
        <f t="shared" si="42"/>
        <v>1554299</v>
      </c>
      <c r="G111" s="64">
        <f t="shared" si="42"/>
        <v>23162</v>
      </c>
      <c r="H111" s="64">
        <f t="shared" si="42"/>
        <v>162500</v>
      </c>
      <c r="I111" s="64">
        <f t="shared" si="42"/>
        <v>1414961</v>
      </c>
      <c r="J111" s="2"/>
    </row>
    <row r="112" spans="1:9" ht="13.5" thickBot="1">
      <c r="A112" s="19">
        <v>421</v>
      </c>
      <c r="B112" s="24" t="s">
        <v>73</v>
      </c>
      <c r="C112" s="64">
        <f aca="true" t="shared" si="43" ref="C112:I112">C113+C114</f>
        <v>469576</v>
      </c>
      <c r="D112" s="65">
        <f t="shared" si="43"/>
        <v>0</v>
      </c>
      <c r="E112" s="65">
        <f t="shared" si="43"/>
        <v>0</v>
      </c>
      <c r="F112" s="64">
        <f t="shared" si="43"/>
        <v>469576</v>
      </c>
      <c r="G112" s="64">
        <f t="shared" si="43"/>
        <v>0</v>
      </c>
      <c r="H112" s="64">
        <f t="shared" si="43"/>
        <v>0</v>
      </c>
      <c r="I112" s="64">
        <f t="shared" si="43"/>
        <v>469576</v>
      </c>
    </row>
    <row r="113" spans="1:9" ht="13.5" hidden="1" thickBot="1">
      <c r="A113" s="21">
        <v>4211</v>
      </c>
      <c r="B113" s="44" t="s">
        <v>52</v>
      </c>
      <c r="C113" s="73">
        <v>469576</v>
      </c>
      <c r="D113" s="17">
        <f t="shared" si="29"/>
        <v>0</v>
      </c>
      <c r="E113" s="17">
        <f>C113-F113</f>
        <v>0</v>
      </c>
      <c r="F113" s="68">
        <v>469576</v>
      </c>
      <c r="G113" s="85">
        <v>0</v>
      </c>
      <c r="H113" s="85">
        <v>0</v>
      </c>
      <c r="I113" s="68">
        <v>469576</v>
      </c>
    </row>
    <row r="114" spans="1:9" ht="13.5" hidden="1" thickBot="1">
      <c r="A114" s="21">
        <v>4213</v>
      </c>
      <c r="B114" s="44" t="s">
        <v>60</v>
      </c>
      <c r="C114" s="72">
        <v>0</v>
      </c>
      <c r="D114" s="17">
        <f t="shared" si="29"/>
        <v>0</v>
      </c>
      <c r="E114" s="17">
        <f>C114-F114</f>
        <v>0</v>
      </c>
      <c r="F114" s="72">
        <v>0</v>
      </c>
      <c r="G114" s="85">
        <v>0</v>
      </c>
      <c r="H114" s="85">
        <v>0</v>
      </c>
      <c r="I114" s="72">
        <v>0</v>
      </c>
    </row>
    <row r="115" spans="1:9" s="6" customFormat="1" ht="13.5" thickBot="1">
      <c r="A115" s="19">
        <v>422</v>
      </c>
      <c r="B115" s="24" t="s">
        <v>79</v>
      </c>
      <c r="C115" s="64">
        <f aca="true" t="shared" si="44" ref="C115:I115">SUM(C116:C121)</f>
        <v>764371</v>
      </c>
      <c r="D115" s="65">
        <f t="shared" si="44"/>
        <v>150000</v>
      </c>
      <c r="E115" s="65">
        <f t="shared" si="44"/>
        <v>35898</v>
      </c>
      <c r="F115" s="64">
        <f t="shared" si="44"/>
        <v>878473</v>
      </c>
      <c r="G115" s="64">
        <f t="shared" si="44"/>
        <v>23162</v>
      </c>
      <c r="H115" s="64">
        <f t="shared" si="44"/>
        <v>162500</v>
      </c>
      <c r="I115" s="64">
        <f t="shared" si="44"/>
        <v>739135</v>
      </c>
    </row>
    <row r="116" spans="1:9" ht="13.5" hidden="1" thickBot="1">
      <c r="A116" s="21">
        <v>4221</v>
      </c>
      <c r="B116" s="58" t="s">
        <v>43</v>
      </c>
      <c r="C116" s="69">
        <v>63996</v>
      </c>
      <c r="D116" s="17">
        <v>0</v>
      </c>
      <c r="E116" s="17">
        <v>12148</v>
      </c>
      <c r="F116" s="69">
        <v>51848</v>
      </c>
      <c r="G116" s="84">
        <f>I116-F116</f>
        <v>23162</v>
      </c>
      <c r="H116" s="85">
        <v>0</v>
      </c>
      <c r="I116" s="72">
        <v>75010</v>
      </c>
    </row>
    <row r="117" spans="1:9" ht="13.5" hidden="1" thickBot="1">
      <c r="A117" s="21">
        <v>4222</v>
      </c>
      <c r="B117" s="58" t="s">
        <v>44</v>
      </c>
      <c r="C117" s="69">
        <v>0</v>
      </c>
      <c r="D117" s="17">
        <f>F117-C117</f>
        <v>0</v>
      </c>
      <c r="E117" s="17">
        <f>C117-F117</f>
        <v>0</v>
      </c>
      <c r="F117" s="69">
        <v>0</v>
      </c>
      <c r="G117" s="85">
        <v>0</v>
      </c>
      <c r="H117" s="85">
        <v>0</v>
      </c>
      <c r="I117" s="72">
        <v>0</v>
      </c>
    </row>
    <row r="118" spans="1:9" ht="27" hidden="1" thickBot="1">
      <c r="A118" s="21">
        <v>4223</v>
      </c>
      <c r="B118" s="58" t="s">
        <v>45</v>
      </c>
      <c r="C118" s="79">
        <v>105500</v>
      </c>
      <c r="D118" s="17">
        <v>0</v>
      </c>
      <c r="E118" s="17">
        <f>C118-F118</f>
        <v>23750</v>
      </c>
      <c r="F118" s="79">
        <v>81750</v>
      </c>
      <c r="G118" s="85">
        <v>0</v>
      </c>
      <c r="H118" s="85">
        <v>0</v>
      </c>
      <c r="I118" s="79">
        <v>81750</v>
      </c>
    </row>
    <row r="119" spans="1:9" ht="27" hidden="1" thickBot="1">
      <c r="A119" s="21">
        <v>4224</v>
      </c>
      <c r="B119" s="58" t="s">
        <v>46</v>
      </c>
      <c r="C119" s="67">
        <v>594875</v>
      </c>
      <c r="D119" s="17">
        <f>F119-C119</f>
        <v>150000</v>
      </c>
      <c r="E119" s="17">
        <v>0</v>
      </c>
      <c r="F119" s="69">
        <v>744875</v>
      </c>
      <c r="G119" s="84">
        <v>0</v>
      </c>
      <c r="H119" s="85">
        <v>162500</v>
      </c>
      <c r="I119" s="72">
        <v>582375</v>
      </c>
    </row>
    <row r="120" spans="1:9" ht="13.5" hidden="1" thickBot="1">
      <c r="A120" s="21">
        <v>4225</v>
      </c>
      <c r="B120" s="58" t="s">
        <v>47</v>
      </c>
      <c r="C120" s="59">
        <v>0</v>
      </c>
      <c r="D120" s="17">
        <f>F120-C120</f>
        <v>0</v>
      </c>
      <c r="E120" s="17">
        <f>C120-F120</f>
        <v>0</v>
      </c>
      <c r="F120" s="79">
        <v>0</v>
      </c>
      <c r="G120" s="85">
        <v>0</v>
      </c>
      <c r="H120" s="85">
        <v>0</v>
      </c>
      <c r="I120" s="72">
        <v>0</v>
      </c>
    </row>
    <row r="121" spans="1:9" ht="13.5" hidden="1" thickBot="1">
      <c r="A121" s="21">
        <v>4227</v>
      </c>
      <c r="B121" s="58" t="s">
        <v>48</v>
      </c>
      <c r="C121" s="59">
        <v>0</v>
      </c>
      <c r="D121" s="17">
        <f>F121-C121</f>
        <v>0</v>
      </c>
      <c r="E121" s="17">
        <f>C121-F121</f>
        <v>0</v>
      </c>
      <c r="F121" s="79">
        <v>0</v>
      </c>
      <c r="G121" s="85">
        <v>0</v>
      </c>
      <c r="H121" s="85">
        <v>0</v>
      </c>
      <c r="I121" s="72">
        <v>0</v>
      </c>
    </row>
    <row r="122" spans="1:9" s="6" customFormat="1" ht="13.5" thickBot="1">
      <c r="A122" s="19">
        <v>423</v>
      </c>
      <c r="B122" s="63" t="s">
        <v>49</v>
      </c>
      <c r="C122" s="56">
        <f aca="true" t="shared" si="45" ref="C122:I122">C123</f>
        <v>150000</v>
      </c>
      <c r="D122" s="57">
        <f t="shared" si="45"/>
        <v>0</v>
      </c>
      <c r="E122" s="57">
        <f t="shared" si="45"/>
        <v>0</v>
      </c>
      <c r="F122" s="56">
        <f t="shared" si="45"/>
        <v>150000</v>
      </c>
      <c r="G122" s="56">
        <f t="shared" si="45"/>
        <v>0</v>
      </c>
      <c r="H122" s="56">
        <f t="shared" si="45"/>
        <v>0</v>
      </c>
      <c r="I122" s="56">
        <f t="shared" si="45"/>
        <v>150000</v>
      </c>
    </row>
    <row r="123" spans="1:9" ht="27" hidden="1" thickBot="1">
      <c r="A123" s="21">
        <v>4231</v>
      </c>
      <c r="B123" s="58" t="s">
        <v>80</v>
      </c>
      <c r="C123" s="81">
        <v>150000</v>
      </c>
      <c r="D123" s="17">
        <v>0</v>
      </c>
      <c r="E123" s="17">
        <f>C123-F123</f>
        <v>0</v>
      </c>
      <c r="F123" s="76">
        <v>150000</v>
      </c>
      <c r="G123" s="85">
        <v>0</v>
      </c>
      <c r="H123" s="85">
        <v>0</v>
      </c>
      <c r="I123" s="72">
        <v>150000</v>
      </c>
    </row>
    <row r="124" spans="1:9" s="6" customFormat="1" ht="13.5" thickBot="1">
      <c r="A124" s="19">
        <v>426</v>
      </c>
      <c r="B124" s="63" t="s">
        <v>81</v>
      </c>
      <c r="C124" s="64">
        <f aca="true" t="shared" si="46" ref="C124:I124">C125</f>
        <v>56250</v>
      </c>
      <c r="D124" s="65">
        <f t="shared" si="46"/>
        <v>0</v>
      </c>
      <c r="E124" s="65">
        <f t="shared" si="46"/>
        <v>0</v>
      </c>
      <c r="F124" s="64">
        <f t="shared" si="46"/>
        <v>56250</v>
      </c>
      <c r="G124" s="64">
        <f t="shared" si="46"/>
        <v>0</v>
      </c>
      <c r="H124" s="64">
        <f t="shared" si="46"/>
        <v>0</v>
      </c>
      <c r="I124" s="64">
        <f t="shared" si="46"/>
        <v>56250</v>
      </c>
    </row>
    <row r="125" spans="1:9" ht="13.5" hidden="1" thickBot="1">
      <c r="A125" s="21">
        <v>4262</v>
      </c>
      <c r="B125" s="82" t="s">
        <v>42</v>
      </c>
      <c r="C125" s="73">
        <v>56250</v>
      </c>
      <c r="D125" s="17">
        <v>0</v>
      </c>
      <c r="E125" s="17">
        <f>C125-F125</f>
        <v>0</v>
      </c>
      <c r="F125" s="69">
        <v>56250</v>
      </c>
      <c r="G125" s="85">
        <v>0</v>
      </c>
      <c r="H125" s="85">
        <v>0</v>
      </c>
      <c r="I125" s="72">
        <v>56250</v>
      </c>
    </row>
    <row r="126" spans="1:9" ht="27" thickBot="1">
      <c r="A126" s="19">
        <v>45</v>
      </c>
      <c r="B126" s="24" t="s">
        <v>70</v>
      </c>
      <c r="C126" s="64">
        <f>C127</f>
        <v>0</v>
      </c>
      <c r="D126" s="65">
        <f aca="true" t="shared" si="47" ref="D126:I127">D127</f>
        <v>0</v>
      </c>
      <c r="E126" s="65">
        <f t="shared" si="47"/>
        <v>0</v>
      </c>
      <c r="F126" s="64">
        <f t="shared" si="47"/>
        <v>0</v>
      </c>
      <c r="G126" s="64">
        <f t="shared" si="47"/>
        <v>0</v>
      </c>
      <c r="H126" s="64">
        <f t="shared" si="47"/>
        <v>0</v>
      </c>
      <c r="I126" s="64">
        <f t="shared" si="47"/>
        <v>0</v>
      </c>
    </row>
    <row r="127" spans="1:9" ht="27" thickBot="1">
      <c r="A127" s="19">
        <v>453</v>
      </c>
      <c r="B127" s="58" t="s">
        <v>93</v>
      </c>
      <c r="C127" s="64">
        <f>C128</f>
        <v>0</v>
      </c>
      <c r="D127" s="65">
        <f t="shared" si="47"/>
        <v>0</v>
      </c>
      <c r="E127" s="65">
        <f t="shared" si="47"/>
        <v>0</v>
      </c>
      <c r="F127" s="64">
        <f t="shared" si="47"/>
        <v>0</v>
      </c>
      <c r="G127" s="64">
        <f t="shared" si="47"/>
        <v>0</v>
      </c>
      <c r="H127" s="64">
        <f t="shared" si="47"/>
        <v>0</v>
      </c>
      <c r="I127" s="64">
        <f t="shared" si="47"/>
        <v>0</v>
      </c>
    </row>
    <row r="128" spans="1:9" ht="27" hidden="1" thickBot="1">
      <c r="A128" s="21">
        <v>4531</v>
      </c>
      <c r="B128" s="58" t="s">
        <v>93</v>
      </c>
      <c r="C128" s="83">
        <v>0</v>
      </c>
      <c r="D128" s="21"/>
      <c r="E128" s="21"/>
      <c r="F128" s="72">
        <v>0</v>
      </c>
      <c r="G128" s="85">
        <v>0</v>
      </c>
      <c r="H128" s="85">
        <v>0</v>
      </c>
      <c r="I128" s="72">
        <v>0</v>
      </c>
    </row>
    <row r="129" spans="1:12" ht="13.5" thickBot="1">
      <c r="A129" s="19" t="s">
        <v>71</v>
      </c>
      <c r="B129" s="24" t="s">
        <v>65</v>
      </c>
      <c r="C129" s="54">
        <f aca="true" t="shared" si="48" ref="C129:I129">C53+C106</f>
        <v>20501469</v>
      </c>
      <c r="D129" s="55">
        <f t="shared" si="48"/>
        <v>303291</v>
      </c>
      <c r="E129" s="55">
        <f t="shared" si="48"/>
        <v>74754</v>
      </c>
      <c r="F129" s="54">
        <f t="shared" si="48"/>
        <v>20730006</v>
      </c>
      <c r="G129" s="54">
        <f t="shared" si="48"/>
        <v>389363</v>
      </c>
      <c r="H129" s="54">
        <f t="shared" si="48"/>
        <v>162500</v>
      </c>
      <c r="I129" s="54">
        <f t="shared" si="48"/>
        <v>20956869</v>
      </c>
      <c r="J129" s="2"/>
      <c r="L129" s="2">
        <f>F129+G129-H129</f>
        <v>20956869</v>
      </c>
    </row>
    <row r="130" spans="1:9" ht="13.5" hidden="1" thickBot="1">
      <c r="A130" s="50"/>
      <c r="B130" s="51"/>
      <c r="C130" s="52"/>
      <c r="D130" s="53"/>
      <c r="E130" s="53"/>
      <c r="F130" s="89">
        <f>F48-F129</f>
        <v>0</v>
      </c>
      <c r="G130" s="89">
        <f>G48-G129</f>
        <v>-162500</v>
      </c>
      <c r="H130" s="89">
        <f>H48-H129</f>
        <v>-162500</v>
      </c>
      <c r="I130" s="89">
        <f>I48-I129</f>
        <v>0</v>
      </c>
    </row>
    <row r="131" spans="2:3" ht="12.75">
      <c r="B131" s="47"/>
      <c r="C131" s="2">
        <f>SUM(C48-C129-C130)</f>
        <v>0</v>
      </c>
    </row>
    <row r="132" spans="1:3" ht="13.5">
      <c r="A132" s="9"/>
      <c r="B132" s="47"/>
      <c r="C132" s="10"/>
    </row>
    <row r="133" spans="1:3" ht="13.5">
      <c r="A133" s="9"/>
      <c r="C133" s="10" t="e">
        <f>#REF!+#REF!</f>
        <v>#REF!</v>
      </c>
    </row>
    <row r="134" spans="1:3" ht="13.5">
      <c r="A134" s="9"/>
      <c r="C134" s="10"/>
    </row>
    <row r="135" spans="1:4" ht="13.5">
      <c r="A135" s="9"/>
      <c r="C135" s="10"/>
      <c r="D135" s="12" t="s">
        <v>120</v>
      </c>
    </row>
    <row r="136" spans="1:3" ht="13.5">
      <c r="A136" s="9"/>
      <c r="C136" s="10"/>
    </row>
    <row r="137" spans="1:3" ht="13.5">
      <c r="A137" s="9"/>
      <c r="C137" s="10"/>
    </row>
    <row r="138" spans="1:3" ht="13.5">
      <c r="A138" s="9"/>
      <c r="C138" s="10"/>
    </row>
    <row r="139" spans="1:3" ht="13.5">
      <c r="A139" s="9"/>
      <c r="C139" s="10"/>
    </row>
    <row r="140" spans="1:3" ht="13.5">
      <c r="A140" s="9"/>
      <c r="C140" s="10"/>
    </row>
    <row r="141" spans="1:3" ht="13.5">
      <c r="A141" s="9"/>
      <c r="C141" s="10"/>
    </row>
    <row r="142" spans="1:3" ht="13.5">
      <c r="A142" s="9"/>
      <c r="C142" s="10"/>
    </row>
    <row r="143" spans="1:3" ht="13.5">
      <c r="A143" s="9"/>
      <c r="C143" s="10"/>
    </row>
    <row r="144" spans="1:3" ht="13.5">
      <c r="A144" s="9"/>
      <c r="C144" s="10"/>
    </row>
    <row r="145" spans="1:3" ht="13.5">
      <c r="A145" s="9"/>
      <c r="C145" s="10"/>
    </row>
    <row r="146" spans="1:3" ht="13.5">
      <c r="A146" s="9"/>
      <c r="C146" s="10"/>
    </row>
    <row r="147" spans="1:3" ht="13.5">
      <c r="A147" s="9"/>
      <c r="C147" s="10"/>
    </row>
    <row r="148" spans="1:3" ht="13.5">
      <c r="A148" s="9"/>
      <c r="C148" s="10"/>
    </row>
    <row r="149" spans="1:3" ht="13.5">
      <c r="A149" s="9"/>
      <c r="C149" s="10"/>
    </row>
    <row r="150" spans="1:3" ht="13.5">
      <c r="A150" s="9"/>
      <c r="C150" s="10"/>
    </row>
    <row r="151" spans="1:3" ht="13.5">
      <c r="A151" s="9"/>
      <c r="C151" s="10"/>
    </row>
    <row r="152" spans="1:3" ht="13.5">
      <c r="A152" s="9"/>
      <c r="C152" s="10"/>
    </row>
    <row r="153" spans="1:3" ht="13.5">
      <c r="A153" s="9"/>
      <c r="C153" s="10"/>
    </row>
    <row r="154" spans="1:3" ht="13.5">
      <c r="A154" s="9"/>
      <c r="C154" s="10"/>
    </row>
    <row r="155" spans="1:3" ht="13.5">
      <c r="A155" s="9"/>
      <c r="C155" s="10"/>
    </row>
    <row r="156" spans="1:3" ht="13.5">
      <c r="A156" s="9"/>
      <c r="C156" s="10"/>
    </row>
    <row r="157" spans="1:3" ht="13.5">
      <c r="A157" s="9"/>
      <c r="C157" s="10"/>
    </row>
    <row r="158" ht="13.5">
      <c r="C158" s="10"/>
    </row>
    <row r="159" ht="13.5">
      <c r="C159" s="10"/>
    </row>
    <row r="160" ht="13.5">
      <c r="C160" s="10"/>
    </row>
    <row r="161" ht="13.5">
      <c r="C161" s="10"/>
    </row>
    <row r="162" ht="13.5">
      <c r="C162" s="10"/>
    </row>
    <row r="163" ht="13.5">
      <c r="C163" s="10"/>
    </row>
    <row r="164" ht="13.5">
      <c r="C164" s="10"/>
    </row>
    <row r="165" ht="13.5">
      <c r="C165" s="10"/>
    </row>
    <row r="166" ht="13.5">
      <c r="C166" s="10"/>
    </row>
    <row r="167" ht="13.5">
      <c r="C167" s="10"/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portrait" paperSize="9" scale="99" r:id="rId1"/>
  <rowBreaks count="1" manualBreakCount="1">
    <brk id="49" max="11" man="1"/>
  </rowBreaks>
  <colBreaks count="1" manualBreakCount="1">
    <brk id="9" max="1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PC</cp:lastModifiedBy>
  <cp:lastPrinted>2020-06-16T06:37:04Z</cp:lastPrinted>
  <dcterms:created xsi:type="dcterms:W3CDTF">2009-10-05T11:12:01Z</dcterms:created>
  <dcterms:modified xsi:type="dcterms:W3CDTF">2020-07-01T10:32:36Z</dcterms:modified>
  <cp:category/>
  <cp:version/>
  <cp:contentType/>
  <cp:contentStatus/>
</cp:coreProperties>
</file>