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PRIHODA'!$A$1:$H$43</definedName>
    <definedName name="_xlnm.Print_Area" localSheetId="2">'PLAN RASHODA I IZDATAKA'!$A$1:$O$175</definedName>
  </definedNames>
  <calcPr fullCalcOnLoad="1"/>
</workbook>
</file>

<file path=xl/sharedStrings.xml><?xml version="1.0" encoding="utf-8"?>
<sst xmlns="http://schemas.openxmlformats.org/spreadsheetml/2006/main" count="260" uniqueCount="157">
  <si>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</si>
  <si>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</si>
  <si>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</si>
  <si>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</si>
  <si>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</si>
  <si>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</si>
  <si>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</si>
  <si>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</si>
  <si>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</si>
  <si>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</si>
  <si>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</si>
  <si>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</si>
  <si>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</si>
  <si>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</si>
  <si>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</si>
  <si>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</si>
  <si>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</si>
  <si>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</si>
  <si>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</si>
  <si>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</si>
  <si>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</si>
  <si>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</si>
  <si>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</si>
  <si>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</si>
  <si>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</si>
  <si>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</si>
  <si>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</si>
  <si>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</si>
  <si>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</si>
  <si>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</si>
  <si>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</si>
  <si>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</si>
  <si>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</si>
  <si>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</si>
  <si>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</si>
  <si>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</si>
  <si>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</si>
  <si>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</si>
  <si>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</si>
  <si>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</si>
  <si>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</si>
  <si>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</si>
  <si>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Naziv projekta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</si>
  <si>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</si>
  <si>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</si>
  <si>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</si>
  <si>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</si>
  <si>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</si>
  <si>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</si>
  <si>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</si>
  <si>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</si>
  <si>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</si>
  <si>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</si>
  <si>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</si>
  <si>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</si>
  <si>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</si>
  <si>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</si>
  <si>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</si>
  <si>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</si>
  <si>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</si>
  <si>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</si>
  <si>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 1.</t>
  </si>
  <si>
    <t>ZAVOD ZA JAVNO ZDRAVSTVO BRODSKO POSAVSKE ŽUPANIJE</t>
  </si>
  <si>
    <t>Tekuće donacije</t>
  </si>
  <si>
    <t>Kazne, penali i naknade šteta</t>
  </si>
  <si>
    <t>Ostali rashodi</t>
  </si>
  <si>
    <t>Rashodi za nabavu neproizvedene imovine</t>
  </si>
  <si>
    <t>Nematerijalna imovina</t>
  </si>
  <si>
    <t>Građevinski objekti</t>
  </si>
  <si>
    <t>Nematerijalna proizv. imovina</t>
  </si>
  <si>
    <t>šifra</t>
  </si>
  <si>
    <t>K 1</t>
  </si>
  <si>
    <t>Zaštita mentalnog zdravlja, prevencija i liječenje ovisnosti u Brodsko-posavskoj županiji</t>
  </si>
  <si>
    <t>Naknade trošk. osobama izvan rad.odn.</t>
  </si>
  <si>
    <t>K 2</t>
  </si>
  <si>
    <t>Izrada studije utjecaja ekoloških čimbenika na zdravlje ljudi</t>
  </si>
  <si>
    <t>Rashodi za nabavu neproizvedene dugotrajne imovine</t>
  </si>
  <si>
    <t>Naknade tr.osobama izvan radnog odnosa</t>
  </si>
  <si>
    <t>P</t>
  </si>
  <si>
    <t xml:space="preserve">Program: Zdravstvena zaštita stanovništva Brodsko posavske županije </t>
  </si>
  <si>
    <t>3+4</t>
  </si>
  <si>
    <t>UKUPNO:</t>
  </si>
  <si>
    <r>
      <t xml:space="preserve">Naziv aktivnosti:       </t>
    </r>
    <r>
      <rPr>
        <b/>
        <i/>
        <sz val="12"/>
        <color indexed="8"/>
        <rFont val="Arial"/>
        <family val="2"/>
      </rPr>
      <t>Redovna djelatnost Zavoda</t>
    </r>
  </si>
  <si>
    <t>RASHODI ZA ZAPOSLENE PLAĆE</t>
  </si>
  <si>
    <t>PLAĆE</t>
  </si>
  <si>
    <t>Bruto plaće – redovan rad</t>
  </si>
  <si>
    <t>Bruto plaće - prekovremeni rad</t>
  </si>
  <si>
    <t>Bruto plaće posebni uvjeti rada</t>
  </si>
  <si>
    <t>DOPRINOSI NA PLAĆE</t>
  </si>
  <si>
    <t xml:space="preserve">Doprinos za zdravstveno osiguranje </t>
  </si>
  <si>
    <t>Doprinosi za zapošljavanje</t>
  </si>
  <si>
    <t>OSTALI RASHODI ZA ZAPOSLENE</t>
  </si>
  <si>
    <t>naknade zaposlenima ( darovi, pomoći, regres, otpremnina... )</t>
  </si>
  <si>
    <t>MATERIJALNI RASHODI</t>
  </si>
  <si>
    <t>NAKNADE TROŠKOVA ZAPOSLENIMA</t>
  </si>
  <si>
    <t>Troškovi službenih putovanja</t>
  </si>
  <si>
    <t xml:space="preserve">Naknada za prijevoz na pos.i odvojeni život </t>
  </si>
  <si>
    <t>Stručno usavršavanje zaposlenika</t>
  </si>
  <si>
    <t>RASHODI ZA MATERIJAL I ENERGIJU</t>
  </si>
  <si>
    <t>Uredski mat. i ostali mat.za redov.poslov.</t>
  </si>
  <si>
    <t>Materijal za redovnu djelatnost</t>
  </si>
  <si>
    <t xml:space="preserve">Energija </t>
  </si>
  <si>
    <t>Materijal za tekuće i invest. održa</t>
  </si>
  <si>
    <t>Sitni  inventar</t>
  </si>
  <si>
    <t>HTZ</t>
  </si>
  <si>
    <t>RASHODI ZA USLUGE</t>
  </si>
  <si>
    <t>Telefon,  poštarina i cestarina</t>
  </si>
  <si>
    <t>Usluge tekućeg i inv. održavanja</t>
  </si>
  <si>
    <t>Usluge informiranja, promidžbe</t>
  </si>
  <si>
    <t>Komunalne usluge (voda,grijanje,smeće)</t>
  </si>
  <si>
    <t>Zakupnine i licence</t>
  </si>
  <si>
    <t>Zdravstvene i veterinarske usluge</t>
  </si>
  <si>
    <t>Intelektualne i osobne usluge</t>
  </si>
  <si>
    <t>Ažuriranje računalnih baza i ostale računalne usluge</t>
  </si>
  <si>
    <t xml:space="preserve">Ostale usluge (grafičke, registracija vozila, periodični pregledi, HRT pret.   </t>
  </si>
  <si>
    <t>naknade tr.osobama izvan radnog odnosa</t>
  </si>
  <si>
    <t>naknade ostalih troškova</t>
  </si>
  <si>
    <t>OSTALI NESPOMENUTI RASHODI POSLOVANJA</t>
  </si>
  <si>
    <t>Naknade čl. Upravnog vijeća</t>
  </si>
  <si>
    <t>Premije osiguranja</t>
  </si>
  <si>
    <t>Reprezentacija</t>
  </si>
  <si>
    <t>Članarina</t>
  </si>
  <si>
    <t>Pristojbe i naknade</t>
  </si>
  <si>
    <t>Ostali rashodi (PDV na otpisana potraživanja,organizacija skupova…)</t>
  </si>
  <si>
    <t>FINANCIJSKI, IZVANREDNI I OSTALI  RASHODI</t>
  </si>
  <si>
    <t>OSTALI FINANCIJSKI RASHODI</t>
  </si>
  <si>
    <t>Usluge platnog prometa i bankarske usl.</t>
  </si>
  <si>
    <t>OSTALI RASHODI</t>
  </si>
  <si>
    <t>tekuće donacije</t>
  </si>
  <si>
    <t>ostale tekuće donacije u naravi</t>
  </si>
  <si>
    <t>kapitalne donacije</t>
  </si>
  <si>
    <t>kapit.donacije neprofitnim organiz.</t>
  </si>
  <si>
    <t>Kazne penali i naknade šteta</t>
  </si>
  <si>
    <t>kazne, penali i naknade šteta</t>
  </si>
  <si>
    <t>RASHODI ZA NABAVU NEPROIZVEDENE IMOVINE</t>
  </si>
  <si>
    <t>NEMATERIJALNA IMOVINA</t>
  </si>
  <si>
    <t>Licence za programe</t>
  </si>
  <si>
    <t>hep,vodovod, plin ,kanalizacija-priključ.</t>
  </si>
  <si>
    <t>RASHODI ZA NABAVU PROIZ. DUGOTRAJNE IMOVINE</t>
  </si>
  <si>
    <t xml:space="preserve">građevinski  objekti </t>
  </si>
  <si>
    <t>zdravstveni objekti</t>
  </si>
  <si>
    <t>ceste</t>
  </si>
  <si>
    <t>postrojenja i oprema</t>
  </si>
  <si>
    <t>Računalna oprema i namještaj</t>
  </si>
  <si>
    <t>komunikacijska oprema</t>
  </si>
  <si>
    <t>Ostala oprema za održavanje i zaštitu</t>
  </si>
  <si>
    <t>Medicinska i laboratorijska oprema</t>
  </si>
  <si>
    <t>Instrumenti i uređaji</t>
  </si>
  <si>
    <t>Ostala oprema</t>
  </si>
  <si>
    <t>Prijevozna sredstva</t>
  </si>
  <si>
    <t>Prijevozna sredstva u cestov.prom.</t>
  </si>
  <si>
    <t>nematerijalna proiz.imovina</t>
  </si>
  <si>
    <t>Računalni programi</t>
  </si>
  <si>
    <t>RASHODI ZA DODATNA ULAGANJA NA NEFIN. IMOV.</t>
  </si>
  <si>
    <t>Dodatna ulaganja na prijevoznim sred</t>
  </si>
  <si>
    <t>UKUPNI RASHODI</t>
  </si>
  <si>
    <t>PRIJEDLOG 1. REB. FINANCIJSKOG PLANA ZAVODA ZA JAVNO ZDRAVSTVO BRODSKO POSAVSKE  ŽUPANIJE ZA 2018.GODINU   I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</si>
</sst>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i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5" fillId="44" borderId="7" applyNumberFormat="0" applyAlignment="0" applyProtection="0"/>
    <xf numFmtId="0" fontId="66" fillId="44" borderId="8" applyNumberFormat="0" applyAlignment="0" applyProtection="0"/>
    <xf numFmtId="0" fontId="15" fillId="0" borderId="9" applyNumberFormat="0" applyFill="0" applyAlignment="0" applyProtection="0"/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2" fillId="46" borderId="0" applyNumberFormat="0" applyBorder="0" applyAlignment="0" applyProtection="0"/>
    <xf numFmtId="0" fontId="6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4" fillId="47" borderId="1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7" fillId="0" borderId="18" applyNumberFormat="0" applyFill="0" applyAlignment="0" applyProtection="0"/>
    <xf numFmtId="0" fontId="7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2" fillId="0" borderId="2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5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1" fontId="22" fillId="49" borderId="27" xfId="0" applyNumberFormat="1" applyFont="1" applyFill="1" applyBorder="1" applyAlignment="1">
      <alignment horizontal="right" vertical="top" wrapText="1"/>
    </xf>
    <xf numFmtId="1" fontId="22" fillId="49" borderId="28" xfId="0" applyNumberFormat="1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5" xfId="0" applyFont="1" applyFill="1" applyBorder="1" applyAlignment="1">
      <alignment horizontal="left"/>
    </xf>
    <xf numFmtId="3" fontId="34" fillId="7" borderId="19" xfId="0" applyNumberFormat="1" applyFont="1" applyFill="1" applyBorder="1" applyAlignment="1">
      <alignment horizontal="right"/>
    </xf>
    <xf numFmtId="3" fontId="34" fillId="7" borderId="19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19" xfId="0" applyNumberFormat="1" applyFont="1" applyFill="1" applyBorder="1" applyAlignment="1">
      <alignment horizontal="right"/>
    </xf>
    <xf numFmtId="3" fontId="34" fillId="50" borderId="25" xfId="0" applyNumberFormat="1" applyFont="1" applyFill="1" applyBorder="1" applyAlignment="1" quotePrefix="1">
      <alignment horizontal="right"/>
    </xf>
    <xf numFmtId="3" fontId="34" fillId="50" borderId="19" xfId="0" applyNumberFormat="1" applyFont="1" applyFill="1" applyBorder="1" applyAlignment="1" applyProtection="1">
      <alignment horizontal="right" wrapText="1"/>
      <protection/>
    </xf>
    <xf numFmtId="3" fontId="34" fillId="7" borderId="25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3" fontId="27" fillId="0" borderId="19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27" fillId="51" borderId="19" xfId="0" applyNumberFormat="1" applyFont="1" applyFill="1" applyBorder="1" applyAlignment="1" applyProtection="1">
      <alignment/>
      <protection/>
    </xf>
    <xf numFmtId="3" fontId="21" fillId="51" borderId="19" xfId="0" applyNumberFormat="1" applyFont="1" applyFill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25" fillId="51" borderId="19" xfId="0" applyNumberFormat="1" applyFont="1" applyFill="1" applyBorder="1" applyAlignment="1" applyProtection="1">
      <alignment/>
      <protection/>
    </xf>
    <xf numFmtId="3" fontId="27" fillId="51" borderId="0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horizontal="left" vertical="center"/>
      <protection/>
    </xf>
    <xf numFmtId="3" fontId="22" fillId="51" borderId="19" xfId="0" applyNumberFormat="1" applyFont="1" applyFill="1" applyBorder="1" applyAlignment="1">
      <alignment/>
    </xf>
    <xf numFmtId="3" fontId="22" fillId="51" borderId="19" xfId="0" applyNumberFormat="1" applyFont="1" applyFill="1" applyBorder="1" applyAlignment="1">
      <alignment horizontal="right" vertical="center" wrapText="1"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3" fontId="25" fillId="0" borderId="19" xfId="0" applyNumberFormat="1" applyFont="1" applyFill="1" applyBorder="1" applyAlignment="1" applyProtection="1">
      <alignment wrapText="1"/>
      <protection/>
    </xf>
    <xf numFmtId="3" fontId="27" fillId="0" borderId="19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3" fontId="27" fillId="0" borderId="19" xfId="0" applyNumberFormat="1" applyFont="1" applyFill="1" applyBorder="1" applyAlignment="1" applyProtection="1">
      <alignment horizontal="center" vertical="center" wrapText="1"/>
      <protection/>
    </xf>
    <xf numFmtId="3" fontId="27" fillId="35" borderId="19" xfId="0" applyNumberFormat="1" applyFont="1" applyFill="1" applyBorder="1" applyAlignment="1" applyProtection="1">
      <alignment horizontal="center" vertical="center" wrapText="1"/>
      <protection/>
    </xf>
    <xf numFmtId="3" fontId="26" fillId="35" borderId="19" xfId="0" applyNumberFormat="1" applyFont="1" applyFill="1" applyBorder="1" applyAlignment="1" applyProtection="1">
      <alignment horizontal="center" vertical="center" wrapText="1"/>
      <protection/>
    </xf>
    <xf numFmtId="3" fontId="27" fillId="51" borderId="19" xfId="0" applyNumberFormat="1" applyFont="1" applyFill="1" applyBorder="1" applyAlignment="1" applyProtection="1">
      <alignment horizontal="center" vertical="center" wrapText="1"/>
      <protection/>
    </xf>
    <xf numFmtId="0" fontId="23" fillId="35" borderId="19" xfId="0" applyNumberFormat="1" applyFont="1" applyFill="1" applyBorder="1" applyAlignment="1" applyProtection="1">
      <alignment/>
      <protection/>
    </xf>
    <xf numFmtId="3" fontId="23" fillId="35" borderId="19" xfId="0" applyNumberFormat="1" applyFont="1" applyFill="1" applyBorder="1" applyAlignment="1" applyProtection="1">
      <alignment/>
      <protection/>
    </xf>
    <xf numFmtId="0" fontId="42" fillId="0" borderId="29" xfId="0" applyFont="1" applyFill="1" applyBorder="1" applyAlignment="1">
      <alignment horizontal="left" vertical="center" wrapText="1"/>
    </xf>
    <xf numFmtId="0" fontId="25" fillId="0" borderId="30" xfId="0" applyNumberFormat="1" applyFont="1" applyFill="1" applyBorder="1" applyAlignment="1" applyProtection="1">
      <alignment horizontal="center"/>
      <protection/>
    </xf>
    <xf numFmtId="3" fontId="43" fillId="0" borderId="19" xfId="0" applyNumberFormat="1" applyFont="1" applyFill="1" applyBorder="1" applyAlignment="1" applyProtection="1">
      <alignment vertical="center" wrapText="1"/>
      <protection/>
    </xf>
    <xf numFmtId="0" fontId="27" fillId="0" borderId="19" xfId="0" applyNumberFormat="1" applyFont="1" applyFill="1" applyBorder="1" applyAlignment="1" applyProtection="1">
      <alignment vertical="center" wrapText="1"/>
      <protection/>
    </xf>
    <xf numFmtId="1" fontId="21" fillId="0" borderId="31" xfId="0" applyNumberFormat="1" applyFont="1" applyBorder="1" applyAlignment="1">
      <alignment horizontal="left" wrapText="1"/>
    </xf>
    <xf numFmtId="1" fontId="21" fillId="0" borderId="32" xfId="0" applyNumberFormat="1" applyFont="1" applyBorder="1" applyAlignment="1">
      <alignment horizontal="left" wrapText="1"/>
    </xf>
    <xf numFmtId="1" fontId="22" fillId="0" borderId="33" xfId="0" applyNumberFormat="1" applyFont="1" applyBorder="1" applyAlignment="1">
      <alignment wrapText="1"/>
    </xf>
    <xf numFmtId="1" fontId="21" fillId="49" borderId="23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left" wrapText="1"/>
    </xf>
    <xf numFmtId="1" fontId="21" fillId="0" borderId="32" xfId="0" applyNumberFormat="1" applyFont="1" applyBorder="1" applyAlignment="1">
      <alignment wrapText="1"/>
    </xf>
    <xf numFmtId="3" fontId="21" fillId="0" borderId="23" xfId="0" applyNumberFormat="1" applyFont="1" applyBorder="1" applyAlignment="1">
      <alignment horizontal="right"/>
    </xf>
    <xf numFmtId="3" fontId="81" fillId="0" borderId="23" xfId="0" applyNumberFormat="1" applyFont="1" applyFill="1" applyBorder="1" applyAlignment="1">
      <alignment horizontal="right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3" fontId="21" fillId="0" borderId="41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5" fillId="0" borderId="35" xfId="0" applyNumberFormat="1" applyFont="1" applyFill="1" applyBorder="1" applyAlignment="1" applyProtection="1">
      <alignment/>
      <protection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5" fillId="0" borderId="19" xfId="0" applyNumberFormat="1" applyFont="1" applyFill="1" applyBorder="1" applyAlignment="1" applyProtection="1">
      <alignment horizontal="right" vertical="center"/>
      <protection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36" xfId="0" applyNumberFormat="1" applyFont="1" applyBorder="1" applyAlignment="1">
      <alignment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3" fontId="44" fillId="0" borderId="29" xfId="0" applyNumberFormat="1" applyFont="1" applyFill="1" applyBorder="1" applyAlignment="1">
      <alignment horizontal="right"/>
    </xf>
    <xf numFmtId="0" fontId="39" fillId="0" borderId="25" xfId="0" applyNumberFormat="1" applyFont="1" applyFill="1" applyBorder="1" applyAlignment="1" applyProtection="1">
      <alignment horizontal="left" wrapText="1"/>
      <protection/>
    </xf>
    <xf numFmtId="0" fontId="39" fillId="0" borderId="24" xfId="0" applyNumberFormat="1" applyFont="1" applyFill="1" applyBorder="1" applyAlignment="1" applyProtection="1">
      <alignment horizontal="left" wrapText="1"/>
      <protection/>
    </xf>
    <xf numFmtId="0" fontId="39" fillId="0" borderId="42" xfId="0" applyNumberFormat="1" applyFont="1" applyFill="1" applyBorder="1" applyAlignment="1" applyProtection="1">
      <alignment horizontal="left" wrapText="1"/>
      <protection/>
    </xf>
    <xf numFmtId="0" fontId="34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5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25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25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25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5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7" borderId="25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5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25" xfId="0" applyFont="1" applyFill="1" applyBorder="1" applyAlignment="1" quotePrefix="1">
      <alignment horizontal="left"/>
    </xf>
    <xf numFmtId="0" fontId="34" fillId="0" borderId="25" xfId="0" applyFont="1" applyBorder="1" applyAlignment="1" quotePrefix="1">
      <alignment horizontal="center" wrapText="1"/>
    </xf>
    <xf numFmtId="0" fontId="34" fillId="0" borderId="24" xfId="0" applyFont="1" applyBorder="1" applyAlignment="1" quotePrefix="1">
      <alignment horizontal="center" wrapText="1"/>
    </xf>
    <xf numFmtId="0" fontId="34" fillId="0" borderId="42" xfId="0" applyFont="1" applyBorder="1" applyAlignment="1" quotePrefix="1">
      <alignment horizontal="center" wrapText="1"/>
    </xf>
    <xf numFmtId="3" fontId="22" fillId="0" borderId="33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39" fillId="0" borderId="25" xfId="0" applyNumberFormat="1" applyFont="1" applyFill="1" applyBorder="1" applyAlignment="1" applyProtection="1">
      <alignment horizontal="left" wrapText="1"/>
      <protection/>
    </xf>
    <xf numFmtId="0" fontId="39" fillId="0" borderId="24" xfId="0" applyNumberFormat="1" applyFont="1" applyFill="1" applyBorder="1" applyAlignment="1" applyProtection="1">
      <alignment horizontal="left" wrapText="1"/>
      <protection/>
    </xf>
    <xf numFmtId="0" fontId="39" fillId="0" borderId="42" xfId="0" applyNumberFormat="1" applyFont="1" applyFill="1" applyBorder="1" applyAlignment="1" applyProtection="1">
      <alignment horizontal="left"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34" fillId="0" borderId="25" xfId="0" applyNumberFormat="1" applyFont="1" applyFill="1" applyBorder="1" applyAlignment="1" applyProtection="1">
      <alignment horizontal="center" vertical="center" wrapText="1"/>
      <protection/>
    </xf>
    <xf numFmtId="0" fontId="34" fillId="0" borderId="24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center" vertical="center" wrapText="1"/>
      <protection/>
    </xf>
    <xf numFmtId="3" fontId="45" fillId="0" borderId="25" xfId="0" applyNumberFormat="1" applyFont="1" applyFill="1" applyBorder="1" applyAlignment="1" applyProtection="1">
      <alignment horizontal="center" vertical="center" wrapText="1"/>
      <protection/>
    </xf>
    <xf numFmtId="3" fontId="45" fillId="0" borderId="24" xfId="0" applyNumberFormat="1" applyFont="1" applyFill="1" applyBorder="1" applyAlignment="1" applyProtection="1">
      <alignment horizontal="center" vertical="center" wrapText="1"/>
      <protection/>
    </xf>
    <xf numFmtId="3" fontId="45" fillId="0" borderId="42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left" vertical="center" wrapText="1"/>
    </xf>
    <xf numFmtId="3" fontId="22" fillId="0" borderId="29" xfId="0" applyNumberFormat="1" applyFont="1" applyFill="1" applyBorder="1" applyAlignment="1">
      <alignment vertical="center" wrapText="1"/>
    </xf>
    <xf numFmtId="0" fontId="22" fillId="0" borderId="29" xfId="0" applyFont="1" applyFill="1" applyBorder="1" applyAlignment="1">
      <alignment horizontal="center" vertical="center"/>
    </xf>
    <xf numFmtId="3" fontId="22" fillId="0" borderId="29" xfId="0" applyNumberFormat="1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vertical="center" wrapText="1"/>
    </xf>
    <xf numFmtId="3" fontId="21" fillId="0" borderId="29" xfId="103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/>
    </xf>
    <xf numFmtId="0" fontId="21" fillId="0" borderId="29" xfId="0" applyFont="1" applyFill="1" applyBorder="1" applyAlignment="1">
      <alignment horizontal="center"/>
    </xf>
    <xf numFmtId="0" fontId="56" fillId="0" borderId="29" xfId="0" applyFont="1" applyFill="1" applyBorder="1" applyAlignment="1">
      <alignment vertical="top" wrapText="1"/>
    </xf>
    <xf numFmtId="3" fontId="21" fillId="0" borderId="29" xfId="103" applyNumberFormat="1" applyFont="1" applyFill="1" applyBorder="1" applyAlignment="1">
      <alignment/>
    </xf>
    <xf numFmtId="3" fontId="22" fillId="0" borderId="29" xfId="103" applyNumberFormat="1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left" vertical="center" wrapText="1"/>
    </xf>
    <xf numFmtId="3" fontId="21" fillId="0" borderId="29" xfId="103" applyNumberFormat="1" applyFont="1" applyFill="1" applyBorder="1" applyAlignment="1">
      <alignment/>
    </xf>
    <xf numFmtId="3" fontId="21" fillId="51" borderId="29" xfId="103" applyNumberFormat="1" applyFont="1" applyFill="1" applyBorder="1" applyAlignment="1">
      <alignment/>
    </xf>
    <xf numFmtId="3" fontId="21" fillId="51" borderId="29" xfId="103" applyNumberFormat="1" applyFont="1" applyFill="1" applyBorder="1" applyAlignment="1">
      <alignment vertical="center"/>
    </xf>
    <xf numFmtId="3" fontId="21" fillId="52" borderId="29" xfId="103" applyNumberFormat="1" applyFont="1" applyFill="1" applyBorder="1" applyAlignment="1">
      <alignment vertical="center"/>
    </xf>
    <xf numFmtId="3" fontId="21" fillId="0" borderId="29" xfId="103" applyNumberFormat="1" applyFont="1" applyFill="1" applyBorder="1" applyAlignment="1">
      <alignment horizontal="right" vertical="center"/>
    </xf>
    <xf numFmtId="3" fontId="21" fillId="0" borderId="29" xfId="0" applyNumberFormat="1" applyFont="1" applyFill="1" applyBorder="1" applyAlignment="1">
      <alignment vertical="center"/>
    </xf>
    <xf numFmtId="3" fontId="82" fillId="52" borderId="29" xfId="103" applyNumberFormat="1" applyFont="1" applyFill="1" applyBorder="1" applyAlignment="1">
      <alignment vertical="center"/>
    </xf>
    <xf numFmtId="0" fontId="57" fillId="0" borderId="29" xfId="0" applyFont="1" applyFill="1" applyBorder="1" applyAlignment="1">
      <alignment vertical="center" wrapText="1"/>
    </xf>
    <xf numFmtId="0" fontId="59" fillId="0" borderId="29" xfId="0" applyFont="1" applyFill="1" applyBorder="1" applyAlignment="1">
      <alignment horizontal="right" vertical="center" wrapText="1"/>
    </xf>
    <xf numFmtId="0" fontId="60" fillId="0" borderId="29" xfId="0" applyFont="1" applyFill="1" applyBorder="1" applyAlignment="1">
      <alignment vertical="center" wrapText="1"/>
    </xf>
    <xf numFmtId="0" fontId="56" fillId="0" borderId="29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44" fillId="0" borderId="0" xfId="0" applyFont="1" applyFill="1" applyAlignment="1">
      <alignment horizontal="left" wrapText="1"/>
    </xf>
    <xf numFmtId="3" fontId="21" fillId="0" borderId="29" xfId="0" applyNumberFormat="1" applyFont="1" applyFill="1" applyBorder="1" applyAlignment="1">
      <alignment vertical="center" wrapText="1"/>
    </xf>
    <xf numFmtId="3" fontId="21" fillId="52" borderId="29" xfId="103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21" fillId="0" borderId="29" xfId="103" applyNumberFormat="1" applyFont="1" applyFill="1" applyBorder="1" applyAlignment="1">
      <alignment horizontal="right"/>
    </xf>
    <xf numFmtId="3" fontId="81" fillId="0" borderId="29" xfId="103" applyNumberFormat="1" applyFont="1" applyFill="1" applyBorder="1" applyAlignment="1">
      <alignment/>
    </xf>
    <xf numFmtId="4" fontId="21" fillId="0" borderId="29" xfId="0" applyNumberFormat="1" applyFont="1" applyFill="1" applyBorder="1" applyAlignment="1">
      <alignment/>
    </xf>
    <xf numFmtId="3" fontId="81" fillId="0" borderId="29" xfId="103" applyNumberFormat="1" applyFont="1" applyFill="1" applyBorder="1" applyAlignment="1">
      <alignment horizontal="right"/>
    </xf>
    <xf numFmtId="3" fontId="81" fillId="0" borderId="29" xfId="0" applyNumberFormat="1" applyFont="1" applyFill="1" applyBorder="1" applyAlignment="1">
      <alignment horizontal="right" wrapText="1"/>
    </xf>
    <xf numFmtId="3" fontId="21" fillId="51" borderId="29" xfId="0" applyNumberFormat="1" applyFont="1" applyFill="1" applyBorder="1" applyAlignment="1">
      <alignment horizontal="right" vertical="center" wrapText="1"/>
    </xf>
    <xf numFmtId="3" fontId="81" fillId="51" borderId="29" xfId="0" applyNumberFormat="1" applyFont="1" applyFill="1" applyBorder="1" applyAlignment="1">
      <alignment horizontal="right" wrapText="1"/>
    </xf>
    <xf numFmtId="3" fontId="81" fillId="51" borderId="29" xfId="0" applyNumberFormat="1" applyFont="1" applyFill="1" applyBorder="1" applyAlignment="1">
      <alignment horizontal="right" vertical="center" wrapText="1"/>
    </xf>
    <xf numFmtId="3" fontId="81" fillId="0" borderId="29" xfId="0" applyNumberFormat="1" applyFont="1" applyFill="1" applyBorder="1" applyAlignment="1">
      <alignment horizontal="right" vertical="center" wrapText="1"/>
    </xf>
    <xf numFmtId="3" fontId="21" fillId="51" borderId="29" xfId="0" applyNumberFormat="1" applyFont="1" applyFill="1" applyBorder="1" applyAlignment="1">
      <alignment horizontal="right" wrapText="1"/>
    </xf>
    <xf numFmtId="3" fontId="21" fillId="52" borderId="29" xfId="0" applyNumberFormat="1" applyFont="1" applyFill="1" applyBorder="1" applyAlignment="1">
      <alignment horizontal="right" wrapText="1"/>
    </xf>
    <xf numFmtId="3" fontId="82" fillId="52" borderId="29" xfId="0" applyNumberFormat="1" applyFont="1" applyFill="1" applyBorder="1" applyAlignment="1">
      <alignment vertical="center" wrapText="1"/>
    </xf>
    <xf numFmtId="3" fontId="21" fillId="51" borderId="29" xfId="0" applyNumberFormat="1" applyFont="1" applyFill="1" applyBorder="1" applyAlignment="1">
      <alignment vertical="center" wrapText="1"/>
    </xf>
    <xf numFmtId="3" fontId="22" fillId="51" borderId="29" xfId="0" applyNumberFormat="1" applyFont="1" applyFill="1" applyBorder="1" applyAlignment="1">
      <alignment vertical="center"/>
    </xf>
    <xf numFmtId="3" fontId="22" fillId="51" borderId="29" xfId="103" applyNumberFormat="1" applyFont="1" applyFill="1" applyBorder="1" applyAlignment="1">
      <alignment vertical="center"/>
    </xf>
    <xf numFmtId="3" fontId="21" fillId="51" borderId="29" xfId="0" applyNumberFormat="1" applyFont="1" applyFill="1" applyBorder="1" applyAlignment="1">
      <alignment vertical="center"/>
    </xf>
    <xf numFmtId="3" fontId="21" fillId="52" borderId="29" xfId="0" applyNumberFormat="1" applyFont="1" applyFill="1" applyBorder="1" applyAlignment="1">
      <alignment vertical="center"/>
    </xf>
    <xf numFmtId="3" fontId="22" fillId="53" borderId="29" xfId="0" applyNumberFormat="1" applyFont="1" applyFill="1" applyBorder="1" applyAlignment="1">
      <alignment vertical="center" wrapText="1"/>
    </xf>
    <xf numFmtId="3" fontId="22" fillId="53" borderId="29" xfId="0" applyNumberFormat="1" applyFont="1" applyFill="1" applyBorder="1" applyAlignment="1">
      <alignment vertical="center"/>
    </xf>
    <xf numFmtId="3" fontId="21" fillId="53" borderId="29" xfId="0" applyNumberFormat="1" applyFont="1" applyFill="1" applyBorder="1" applyAlignment="1">
      <alignment/>
    </xf>
    <xf numFmtId="3" fontId="21" fillId="53" borderId="29" xfId="0" applyNumberFormat="1" applyFont="1" applyFill="1" applyBorder="1" applyAlignment="1">
      <alignment vertical="center"/>
    </xf>
    <xf numFmtId="3" fontId="22" fillId="53" borderId="29" xfId="103" applyNumberFormat="1" applyFont="1" applyFill="1" applyBorder="1" applyAlignment="1">
      <alignment vertical="center"/>
    </xf>
    <xf numFmtId="3" fontId="21" fillId="53" borderId="29" xfId="103" applyNumberFormat="1" applyFont="1" applyFill="1" applyBorder="1" applyAlignment="1">
      <alignment vertical="center"/>
    </xf>
    <xf numFmtId="3" fontId="21" fillId="53" borderId="29" xfId="0" applyNumberFormat="1" applyFont="1" applyFill="1" applyBorder="1" applyAlignment="1">
      <alignment/>
    </xf>
    <xf numFmtId="3" fontId="21" fillId="53" borderId="29" xfId="0" applyNumberFormat="1" applyFont="1" applyFill="1" applyBorder="1" applyAlignment="1">
      <alignment vertical="center" wrapText="1"/>
    </xf>
    <xf numFmtId="3" fontId="22" fillId="53" borderId="0" xfId="0" applyNumberFormat="1" applyFont="1" applyFill="1" applyAlignment="1">
      <alignment/>
    </xf>
    <xf numFmtId="0" fontId="61" fillId="0" borderId="29" xfId="0" applyFont="1" applyFill="1" applyBorder="1" applyAlignment="1">
      <alignment horizontal="center" wrapText="1"/>
    </xf>
    <xf numFmtId="0" fontId="42" fillId="0" borderId="29" xfId="0" applyFont="1" applyFill="1" applyBorder="1" applyAlignment="1">
      <alignment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196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114300</xdr:rowOff>
    </xdr:from>
    <xdr:to>
      <xdr:col>1</xdr:col>
      <xdr:colOff>28575</xdr:colOff>
      <xdr:row>19</xdr:row>
      <xdr:rowOff>95250</xdr:rowOff>
    </xdr:to>
    <xdr:sp>
      <xdr:nvSpPr>
        <xdr:cNvPr id="4" name="Line 2"/>
        <xdr:cNvSpPr>
          <a:spLocks/>
        </xdr:cNvSpPr>
      </xdr:nvSpPr>
      <xdr:spPr>
        <a:xfrm>
          <a:off x="38100" y="4714875"/>
          <a:ext cx="10572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96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962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0">
      <selection activeCell="J15" sqref="J15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4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82"/>
      <c r="B2" s="182"/>
      <c r="C2" s="182"/>
      <c r="D2" s="182"/>
      <c r="E2" s="182"/>
      <c r="F2" s="182"/>
      <c r="G2" s="182"/>
      <c r="H2" s="182"/>
    </row>
    <row r="3" spans="1:8" ht="57" customHeight="1">
      <c r="A3" s="175" t="s">
        <v>156</v>
      </c>
      <c r="B3" s="175"/>
      <c r="C3" s="175"/>
      <c r="D3" s="175"/>
      <c r="E3" s="175"/>
      <c r="F3" s="175"/>
      <c r="G3" s="175"/>
      <c r="H3" s="175"/>
    </row>
    <row r="4" spans="1:8" s="51" customFormat="1" ht="26.25" customHeight="1">
      <c r="A4" s="175" t="s">
        <v>38</v>
      </c>
      <c r="B4" s="175"/>
      <c r="C4" s="175"/>
      <c r="D4" s="175"/>
      <c r="E4" s="175"/>
      <c r="F4" s="175"/>
      <c r="G4" s="183"/>
      <c r="H4" s="183"/>
    </row>
    <row r="5" spans="1:5" ht="15.75" customHeight="1">
      <c r="A5" s="52"/>
      <c r="B5" s="53"/>
      <c r="C5" s="53"/>
      <c r="D5" s="53"/>
      <c r="E5" s="53"/>
    </row>
    <row r="6" spans="1:9" ht="27.75" customHeight="1">
      <c r="A6" s="187"/>
      <c r="B6" s="188"/>
      <c r="C6" s="188"/>
      <c r="D6" s="188"/>
      <c r="E6" s="189"/>
      <c r="F6" s="58" t="s">
        <v>50</v>
      </c>
      <c r="G6" s="58" t="s">
        <v>51</v>
      </c>
      <c r="H6" s="59" t="s">
        <v>52</v>
      </c>
      <c r="I6" s="60"/>
    </row>
    <row r="7" spans="1:9" ht="27.75" customHeight="1">
      <c r="A7" s="184" t="s">
        <v>40</v>
      </c>
      <c r="B7" s="170"/>
      <c r="C7" s="170"/>
      <c r="D7" s="170"/>
      <c r="E7" s="185"/>
      <c r="F7" s="77">
        <f>+F8+F9</f>
        <v>14803903</v>
      </c>
      <c r="G7" s="77">
        <f>G8+G9</f>
        <v>13617094</v>
      </c>
      <c r="H7" s="77">
        <f>+H8+H9</f>
        <v>13617094</v>
      </c>
      <c r="I7" s="74"/>
    </row>
    <row r="8" spans="1:8" ht="22.5" customHeight="1">
      <c r="A8" s="167" t="s">
        <v>0</v>
      </c>
      <c r="B8" s="168"/>
      <c r="C8" s="168"/>
      <c r="D8" s="168"/>
      <c r="E8" s="174"/>
      <c r="F8" s="80">
        <v>14801403</v>
      </c>
      <c r="G8" s="80">
        <v>13614594</v>
      </c>
      <c r="H8" s="80">
        <v>13614594</v>
      </c>
    </row>
    <row r="9" spans="1:8" ht="22.5" customHeight="1">
      <c r="A9" s="186" t="s">
        <v>43</v>
      </c>
      <c r="B9" s="174"/>
      <c r="C9" s="174"/>
      <c r="D9" s="174"/>
      <c r="E9" s="174"/>
      <c r="F9" s="80">
        <v>2500</v>
      </c>
      <c r="G9" s="80">
        <v>2500</v>
      </c>
      <c r="H9" s="80">
        <v>2500</v>
      </c>
    </row>
    <row r="10" spans="1:8" ht="22.5" customHeight="1">
      <c r="A10" s="76" t="s">
        <v>41</v>
      </c>
      <c r="B10" s="79"/>
      <c r="C10" s="79"/>
      <c r="D10" s="79"/>
      <c r="E10" s="79"/>
      <c r="F10" s="77">
        <f>+F11+F12</f>
        <v>17802316</v>
      </c>
      <c r="G10" s="77">
        <f>+G11+G12</f>
        <v>19081874</v>
      </c>
      <c r="H10" s="77">
        <f>+H11+H12</f>
        <v>16899798</v>
      </c>
    </row>
    <row r="11" spans="1:10" ht="22.5" customHeight="1">
      <c r="A11" s="171" t="s">
        <v>1</v>
      </c>
      <c r="B11" s="168"/>
      <c r="C11" s="168"/>
      <c r="D11" s="168"/>
      <c r="E11" s="172"/>
      <c r="F11" s="80">
        <v>16416115</v>
      </c>
      <c r="G11" s="80">
        <v>15983823</v>
      </c>
      <c r="H11" s="80">
        <v>15983823</v>
      </c>
      <c r="I11" s="41"/>
      <c r="J11" s="41"/>
    </row>
    <row r="12" spans="1:10" ht="22.5" customHeight="1">
      <c r="A12" s="173" t="s">
        <v>57</v>
      </c>
      <c r="B12" s="174"/>
      <c r="C12" s="174"/>
      <c r="D12" s="174"/>
      <c r="E12" s="174"/>
      <c r="F12" s="61">
        <v>1386201</v>
      </c>
      <c r="G12" s="61">
        <v>3098051</v>
      </c>
      <c r="H12" s="62">
        <v>915975</v>
      </c>
      <c r="I12" s="41"/>
      <c r="J12" s="41"/>
    </row>
    <row r="13" spans="1:10" ht="22.5" customHeight="1">
      <c r="A13" s="169" t="s">
        <v>2</v>
      </c>
      <c r="B13" s="170"/>
      <c r="C13" s="170"/>
      <c r="D13" s="170"/>
      <c r="E13" s="170"/>
      <c r="F13" s="78">
        <f>+F7-F10</f>
        <v>-2998413</v>
      </c>
      <c r="G13" s="78">
        <f>+G7-G10</f>
        <v>-5464780</v>
      </c>
      <c r="H13" s="78">
        <f>+H7-H10</f>
        <v>-3282704</v>
      </c>
      <c r="J13" s="41"/>
    </row>
    <row r="14" spans="1:8" ht="25.5" customHeight="1">
      <c r="A14" s="175"/>
      <c r="B14" s="165"/>
      <c r="C14" s="165"/>
      <c r="D14" s="165"/>
      <c r="E14" s="165"/>
      <c r="F14" s="166"/>
      <c r="G14" s="166"/>
      <c r="H14" s="166"/>
    </row>
    <row r="15" spans="1:10" ht="27.75" customHeight="1">
      <c r="A15" s="54"/>
      <c r="B15" s="55"/>
      <c r="C15" s="55"/>
      <c r="D15" s="56"/>
      <c r="E15" s="57"/>
      <c r="F15" s="58" t="s">
        <v>50</v>
      </c>
      <c r="G15" s="58" t="s">
        <v>51</v>
      </c>
      <c r="H15" s="59" t="s">
        <v>52</v>
      </c>
      <c r="J15" s="41"/>
    </row>
    <row r="16" spans="1:10" ht="30.75" customHeight="1">
      <c r="A16" s="176" t="s">
        <v>58</v>
      </c>
      <c r="B16" s="177"/>
      <c r="C16" s="177"/>
      <c r="D16" s="177"/>
      <c r="E16" s="178"/>
      <c r="F16" s="81"/>
      <c r="G16" s="81"/>
      <c r="H16" s="82"/>
      <c r="J16" s="41"/>
    </row>
    <row r="17" spans="1:10" ht="34.5" customHeight="1">
      <c r="A17" s="179" t="s">
        <v>59</v>
      </c>
      <c r="B17" s="180"/>
      <c r="C17" s="180"/>
      <c r="D17" s="180"/>
      <c r="E17" s="181"/>
      <c r="F17" s="83">
        <v>2998413</v>
      </c>
      <c r="G17" s="83">
        <v>5464780</v>
      </c>
      <c r="H17" s="78">
        <v>3282704</v>
      </c>
      <c r="J17" s="41"/>
    </row>
    <row r="18" spans="1:10" s="46" customFormat="1" ht="25.5" customHeight="1">
      <c r="A18" s="164"/>
      <c r="B18" s="165"/>
      <c r="C18" s="165"/>
      <c r="D18" s="165"/>
      <c r="E18" s="165"/>
      <c r="F18" s="166"/>
      <c r="G18" s="166"/>
      <c r="H18" s="166"/>
      <c r="J18" s="84"/>
    </row>
    <row r="19" spans="1:11" s="46" customFormat="1" ht="27.75" customHeight="1">
      <c r="A19" s="54"/>
      <c r="B19" s="55"/>
      <c r="C19" s="55"/>
      <c r="D19" s="56"/>
      <c r="E19" s="57"/>
      <c r="F19" s="58" t="s">
        <v>50</v>
      </c>
      <c r="G19" s="58" t="s">
        <v>51</v>
      </c>
      <c r="H19" s="59" t="s">
        <v>52</v>
      </c>
      <c r="J19" s="84"/>
      <c r="K19" s="84"/>
    </row>
    <row r="20" spans="1:10" s="46" customFormat="1" ht="22.5" customHeight="1">
      <c r="A20" s="167" t="s">
        <v>3</v>
      </c>
      <c r="B20" s="168"/>
      <c r="C20" s="168"/>
      <c r="D20" s="168"/>
      <c r="E20" s="168"/>
      <c r="F20" s="61">
        <v>0</v>
      </c>
      <c r="G20" s="61">
        <v>0</v>
      </c>
      <c r="H20" s="61">
        <v>0</v>
      </c>
      <c r="J20" s="84"/>
    </row>
    <row r="21" spans="1:8" s="46" customFormat="1" ht="33.75" customHeight="1">
      <c r="A21" s="167" t="s">
        <v>4</v>
      </c>
      <c r="B21" s="168"/>
      <c r="C21" s="168"/>
      <c r="D21" s="168"/>
      <c r="E21" s="168"/>
      <c r="F21" s="61">
        <v>0</v>
      </c>
      <c r="G21" s="61">
        <v>0</v>
      </c>
      <c r="H21" s="61">
        <v>0</v>
      </c>
    </row>
    <row r="22" spans="1:11" s="46" customFormat="1" ht="22.5" customHeight="1">
      <c r="A22" s="169" t="s">
        <v>5</v>
      </c>
      <c r="B22" s="170"/>
      <c r="C22" s="170"/>
      <c r="D22" s="170"/>
      <c r="E22" s="170"/>
      <c r="F22" s="77">
        <f>F20-F21</f>
        <v>0</v>
      </c>
      <c r="G22" s="77">
        <f>G20-G21</f>
        <v>0</v>
      </c>
      <c r="H22" s="77">
        <f>H20-H21</f>
        <v>0</v>
      </c>
      <c r="J22" s="85"/>
      <c r="K22" s="84"/>
    </row>
    <row r="23" spans="1:8" s="46" customFormat="1" ht="25.5" customHeight="1">
      <c r="A23" s="164"/>
      <c r="B23" s="165"/>
      <c r="C23" s="165"/>
      <c r="D23" s="165"/>
      <c r="E23" s="165"/>
      <c r="F23" s="166"/>
      <c r="G23" s="166"/>
      <c r="H23" s="166"/>
    </row>
    <row r="24" spans="1:8" s="46" customFormat="1" ht="22.5" customHeight="1">
      <c r="A24" s="171" t="s">
        <v>6</v>
      </c>
      <c r="B24" s="168"/>
      <c r="C24" s="168"/>
      <c r="D24" s="168"/>
      <c r="E24" s="168"/>
      <c r="F24" s="61">
        <f>IF((F13+F17+F22)&lt;&gt;0,"NESLAGANJE ZBROJA",(F13+F17+F22))</f>
        <v>0</v>
      </c>
      <c r="G24" s="61">
        <f>IF((G13+G17+G22)&lt;&gt;0,"NESLAGANJE ZBROJA",(G13+G17+G22))</f>
        <v>0</v>
      </c>
      <c r="H24" s="61">
        <f>IF((H13+H17+H22)&lt;&gt;0,"NESLAGANJE ZBROJA",(H13+H17+H22))</f>
        <v>0</v>
      </c>
    </row>
    <row r="25" spans="1:5" s="46" customFormat="1" ht="18" customHeight="1">
      <c r="A25" s="63"/>
      <c r="B25" s="53"/>
      <c r="C25" s="53"/>
      <c r="D25" s="53"/>
      <c r="E25" s="53"/>
    </row>
    <row r="26" spans="1:8" ht="42" customHeight="1">
      <c r="A26" s="162" t="s">
        <v>60</v>
      </c>
      <c r="B26" s="163"/>
      <c r="C26" s="163"/>
      <c r="D26" s="163"/>
      <c r="E26" s="163"/>
      <c r="F26" s="163"/>
      <c r="G26" s="163"/>
      <c r="H26" s="163"/>
    </row>
    <row r="27" ht="12.75">
      <c r="E27" s="86"/>
    </row>
    <row r="31" spans="6:8" ht="12.75">
      <c r="F31" s="41"/>
      <c r="G31" s="41"/>
      <c r="H31" s="41"/>
    </row>
    <row r="32" spans="6:8" ht="12.75">
      <c r="F32" s="41"/>
      <c r="G32" s="41"/>
      <c r="H32" s="41"/>
    </row>
    <row r="33" spans="5:8" ht="12.75">
      <c r="E33" s="87"/>
      <c r="F33" s="43"/>
      <c r="G33" s="43"/>
      <c r="H33" s="43"/>
    </row>
    <row r="34" spans="5:8" ht="12.75">
      <c r="E34" s="87"/>
      <c r="F34" s="41"/>
      <c r="G34" s="41"/>
      <c r="H34" s="41"/>
    </row>
    <row r="35" spans="5:8" ht="12.75">
      <c r="E35" s="87"/>
      <c r="F35" s="41"/>
      <c r="G35" s="41"/>
      <c r="H35" s="41"/>
    </row>
    <row r="36" spans="5:8" ht="12.75">
      <c r="E36" s="87"/>
      <c r="F36" s="41"/>
      <c r="G36" s="41"/>
      <c r="H36" s="41"/>
    </row>
    <row r="37" spans="5:8" ht="12.75">
      <c r="E37" s="87"/>
      <c r="F37" s="41"/>
      <c r="G37" s="41"/>
      <c r="H37" s="41"/>
    </row>
    <row r="38" ht="12.75">
      <c r="E38" s="87"/>
    </row>
    <row r="43" ht="12.75">
      <c r="F43" s="41"/>
    </row>
    <row r="44" ht="12.75">
      <c r="F44" s="41"/>
    </row>
    <row r="45" ht="12.75">
      <c r="F45" s="41"/>
    </row>
  </sheetData>
  <sheetProtection/>
  <mergeCells count="20">
    <mergeCell ref="A2:H2"/>
    <mergeCell ref="A3:H3"/>
    <mergeCell ref="A4:H4"/>
    <mergeCell ref="A7:E7"/>
    <mergeCell ref="A8:E8"/>
    <mergeCell ref="A9:E9"/>
    <mergeCell ref="A6:E6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7">
      <selection activeCell="B29" sqref="B29:H29"/>
    </sheetView>
  </sheetViews>
  <sheetFormatPr defaultColWidth="11.421875" defaultRowHeight="12.75"/>
  <cols>
    <col min="1" max="1" width="16.00390625" style="16" customWidth="1"/>
    <col min="2" max="3" width="17.57421875" style="16" customWidth="1"/>
    <col min="4" max="4" width="17.57421875" style="47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75" t="s">
        <v>7</v>
      </c>
      <c r="B1" s="175"/>
      <c r="C1" s="175"/>
      <c r="D1" s="175"/>
      <c r="E1" s="175"/>
      <c r="F1" s="175"/>
      <c r="G1" s="175"/>
      <c r="H1" s="175"/>
    </row>
    <row r="2" spans="1:8" s="1" customFormat="1" ht="13.5" thickBot="1">
      <c r="A2" s="9"/>
      <c r="H2" s="10" t="s">
        <v>8</v>
      </c>
    </row>
    <row r="3" spans="1:8" s="1" customFormat="1" ht="26.25" thickBot="1">
      <c r="A3" s="70" t="s">
        <v>9</v>
      </c>
      <c r="B3" s="193" t="s">
        <v>45</v>
      </c>
      <c r="C3" s="194"/>
      <c r="D3" s="194"/>
      <c r="E3" s="194"/>
      <c r="F3" s="194"/>
      <c r="G3" s="194"/>
      <c r="H3" s="195"/>
    </row>
    <row r="4" spans="1:8" s="1" customFormat="1" ht="90" thickBot="1">
      <c r="A4" s="71" t="s">
        <v>10</v>
      </c>
      <c r="B4" s="11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44</v>
      </c>
      <c r="H4" s="13" t="s">
        <v>17</v>
      </c>
    </row>
    <row r="5" spans="1:8" s="1" customFormat="1" ht="13.5" thickBot="1">
      <c r="A5" s="124">
        <v>634</v>
      </c>
      <c r="B5" s="129"/>
      <c r="C5" s="130"/>
      <c r="D5" s="130"/>
      <c r="E5" s="130">
        <v>21174</v>
      </c>
      <c r="F5" s="130"/>
      <c r="G5" s="130"/>
      <c r="H5" s="131"/>
    </row>
    <row r="6" spans="1:8" s="1" customFormat="1" ht="13.5" thickBot="1">
      <c r="A6" s="125">
        <v>636</v>
      </c>
      <c r="B6" s="132"/>
      <c r="C6" s="133"/>
      <c r="D6" s="134"/>
      <c r="E6" s="135">
        <v>405193</v>
      </c>
      <c r="F6" s="135"/>
      <c r="G6" s="135"/>
      <c r="H6" s="136"/>
    </row>
    <row r="7" spans="1:8" s="1" customFormat="1" ht="13.5" thickBot="1">
      <c r="A7" s="125">
        <v>641</v>
      </c>
      <c r="B7" s="137"/>
      <c r="C7" s="133"/>
      <c r="D7" s="133">
        <v>73000</v>
      </c>
      <c r="E7" s="133"/>
      <c r="F7" s="133"/>
      <c r="G7" s="133"/>
      <c r="H7" s="138"/>
    </row>
    <row r="8" spans="1:8" s="1" customFormat="1" ht="13.5" thickBot="1">
      <c r="A8" s="125">
        <v>652</v>
      </c>
      <c r="B8" s="137"/>
      <c r="C8" s="133"/>
      <c r="D8" s="133">
        <v>757342</v>
      </c>
      <c r="E8" s="133"/>
      <c r="F8" s="133"/>
      <c r="G8" s="133">
        <v>28000</v>
      </c>
      <c r="H8" s="138"/>
    </row>
    <row r="9" spans="1:8" s="1" customFormat="1" ht="13.5" thickBot="1">
      <c r="A9" s="125">
        <v>661</v>
      </c>
      <c r="B9" s="137"/>
      <c r="C9" s="133">
        <v>5941941</v>
      </c>
      <c r="D9" s="133"/>
      <c r="E9" s="133"/>
      <c r="F9" s="133"/>
      <c r="G9" s="133"/>
      <c r="H9" s="138"/>
    </row>
    <row r="10" spans="1:8" s="1" customFormat="1" ht="13.5" thickBot="1">
      <c r="A10" s="125">
        <v>671</v>
      </c>
      <c r="B10" s="137">
        <v>218390</v>
      </c>
      <c r="C10" s="133"/>
      <c r="D10" s="133"/>
      <c r="E10" s="133"/>
      <c r="F10" s="133"/>
      <c r="G10" s="133"/>
      <c r="H10" s="138"/>
    </row>
    <row r="11" spans="1:8" s="1" customFormat="1" ht="13.5" thickBot="1">
      <c r="A11" s="125">
        <v>673</v>
      </c>
      <c r="B11" s="137"/>
      <c r="C11" s="133"/>
      <c r="D11" s="133">
        <v>7067194</v>
      </c>
      <c r="E11" s="133"/>
      <c r="F11" s="133"/>
      <c r="G11" s="133"/>
      <c r="H11" s="138"/>
    </row>
    <row r="12" spans="1:8" s="1" customFormat="1" ht="13.5" thickBot="1">
      <c r="A12" s="125">
        <v>683</v>
      </c>
      <c r="B12" s="137"/>
      <c r="C12" s="133"/>
      <c r="D12" s="133">
        <v>289169</v>
      </c>
      <c r="E12" s="133"/>
      <c r="F12" s="133"/>
      <c r="G12" s="133"/>
      <c r="H12" s="138"/>
    </row>
    <row r="13" spans="1:8" s="1" customFormat="1" ht="13.5" thickBot="1">
      <c r="A13" s="125">
        <v>721</v>
      </c>
      <c r="B13" s="139"/>
      <c r="C13" s="140"/>
      <c r="D13" s="140"/>
      <c r="E13" s="140"/>
      <c r="F13" s="140"/>
      <c r="G13" s="140">
        <v>2500</v>
      </c>
      <c r="H13" s="141"/>
    </row>
    <row r="14" spans="1:8" s="1" customFormat="1" ht="15" thickBot="1">
      <c r="A14" s="125">
        <v>922</v>
      </c>
      <c r="B14" s="127"/>
      <c r="C14" s="127">
        <v>857077</v>
      </c>
      <c r="D14" s="157">
        <v>1872728</v>
      </c>
      <c r="E14" s="128">
        <v>268608</v>
      </c>
      <c r="F14" s="127"/>
      <c r="G14" s="127"/>
      <c r="H14" s="127"/>
    </row>
    <row r="15" spans="1:8" s="1" customFormat="1" ht="30" customHeight="1" thickBot="1">
      <c r="A15" s="14" t="s">
        <v>18</v>
      </c>
      <c r="B15" s="127">
        <f>SUM(B5:B14)</f>
        <v>218390</v>
      </c>
      <c r="C15" s="127">
        <f aca="true" t="shared" si="0" ref="C15:H15">SUM(C5:C14)</f>
        <v>6799018</v>
      </c>
      <c r="D15" s="127">
        <f t="shared" si="0"/>
        <v>10059433</v>
      </c>
      <c r="E15" s="127">
        <f t="shared" si="0"/>
        <v>694975</v>
      </c>
      <c r="F15" s="127">
        <f t="shared" si="0"/>
        <v>0</v>
      </c>
      <c r="G15" s="127">
        <f t="shared" si="0"/>
        <v>30500</v>
      </c>
      <c r="H15" s="127">
        <f t="shared" si="0"/>
        <v>0</v>
      </c>
    </row>
    <row r="16" spans="1:8" s="1" customFormat="1" ht="28.5" customHeight="1" thickBot="1">
      <c r="A16" s="14" t="s">
        <v>46</v>
      </c>
      <c r="B16" s="190">
        <f>B15+C15+D15+E15+F15+G15+H15</f>
        <v>17802316</v>
      </c>
      <c r="C16" s="191"/>
      <c r="D16" s="191"/>
      <c r="E16" s="191"/>
      <c r="F16" s="191"/>
      <c r="G16" s="191"/>
      <c r="H16" s="192"/>
    </row>
    <row r="17" spans="1:8" ht="13.5" thickBot="1">
      <c r="A17" s="6"/>
      <c r="B17" s="6"/>
      <c r="C17" s="6"/>
      <c r="D17" s="7"/>
      <c r="E17" s="15"/>
      <c r="H17" s="10"/>
    </row>
    <row r="18" spans="1:8" ht="24" customHeight="1" thickBot="1">
      <c r="A18" s="72" t="s">
        <v>9</v>
      </c>
      <c r="B18" s="193" t="s">
        <v>47</v>
      </c>
      <c r="C18" s="194"/>
      <c r="D18" s="194"/>
      <c r="E18" s="194"/>
      <c r="F18" s="194"/>
      <c r="G18" s="194"/>
      <c r="H18" s="195"/>
    </row>
    <row r="19" spans="1:8" ht="90" thickBot="1">
      <c r="A19" s="73" t="s">
        <v>10</v>
      </c>
      <c r="B19" s="11" t="s">
        <v>11</v>
      </c>
      <c r="C19" s="12" t="s">
        <v>12</v>
      </c>
      <c r="D19" s="12" t="s">
        <v>13</v>
      </c>
      <c r="E19" s="12" t="s">
        <v>14</v>
      </c>
      <c r="F19" s="12" t="s">
        <v>15</v>
      </c>
      <c r="G19" s="12" t="s">
        <v>44</v>
      </c>
      <c r="H19" s="13" t="s">
        <v>17</v>
      </c>
    </row>
    <row r="20" spans="1:8" ht="12.75">
      <c r="A20" s="95">
        <v>63</v>
      </c>
      <c r="B20" s="142"/>
      <c r="C20" s="143"/>
      <c r="D20" s="144"/>
      <c r="E20" s="145">
        <v>426367</v>
      </c>
      <c r="F20" s="146"/>
      <c r="G20" s="146"/>
      <c r="H20" s="147"/>
    </row>
    <row r="21" spans="1:8" ht="13.5" thickBot="1">
      <c r="A21" s="95">
        <v>64</v>
      </c>
      <c r="B21" s="148"/>
      <c r="C21" s="149"/>
      <c r="D21" s="149">
        <v>73000</v>
      </c>
      <c r="E21" s="149"/>
      <c r="F21" s="149"/>
      <c r="G21" s="149"/>
      <c r="H21" s="150"/>
    </row>
    <row r="22" spans="1:8" ht="12.75">
      <c r="A22" s="121">
        <v>65</v>
      </c>
      <c r="B22" s="148"/>
      <c r="C22" s="149"/>
      <c r="D22" s="151">
        <v>729342</v>
      </c>
      <c r="E22" s="149"/>
      <c r="F22" s="149"/>
      <c r="G22" s="149">
        <v>28000</v>
      </c>
      <c r="H22" s="150"/>
    </row>
    <row r="23" spans="1:8" ht="12.75">
      <c r="A23" s="122">
        <v>66</v>
      </c>
      <c r="B23" s="148"/>
      <c r="C23" s="149">
        <v>4905043</v>
      </c>
      <c r="E23" s="149"/>
      <c r="F23" s="149"/>
      <c r="G23" s="149"/>
      <c r="H23" s="150"/>
    </row>
    <row r="24" spans="1:8" ht="12.75">
      <c r="A24" s="122">
        <v>67</v>
      </c>
      <c r="B24" s="148">
        <v>218390</v>
      </c>
      <c r="C24" s="149"/>
      <c r="D24" s="133">
        <v>7034452</v>
      </c>
      <c r="E24" s="149"/>
      <c r="F24" s="149"/>
      <c r="G24" s="149"/>
      <c r="H24" s="150"/>
    </row>
    <row r="25" spans="1:8" ht="12.75">
      <c r="A25" s="95">
        <v>68</v>
      </c>
      <c r="B25" s="148"/>
      <c r="C25" s="149"/>
      <c r="D25" s="149">
        <v>200000</v>
      </c>
      <c r="E25" s="149"/>
      <c r="F25" s="149"/>
      <c r="G25" s="149"/>
      <c r="H25" s="150"/>
    </row>
    <row r="26" spans="1:8" ht="12.75">
      <c r="A26" s="122">
        <v>72</v>
      </c>
      <c r="B26" s="148"/>
      <c r="C26" s="149"/>
      <c r="D26" s="149"/>
      <c r="E26" s="149"/>
      <c r="F26" s="149"/>
      <c r="G26" s="149">
        <v>2500</v>
      </c>
      <c r="H26" s="150"/>
    </row>
    <row r="27" spans="1:8" ht="13.5" thickBot="1">
      <c r="A27" s="122">
        <v>92</v>
      </c>
      <c r="B27" s="148"/>
      <c r="C27" s="149">
        <v>1036917</v>
      </c>
      <c r="D27" s="149">
        <v>4159255</v>
      </c>
      <c r="E27" s="135">
        <v>268608</v>
      </c>
      <c r="F27" s="149"/>
      <c r="G27" s="149"/>
      <c r="H27" s="150"/>
    </row>
    <row r="28" spans="1:8" s="1" customFormat="1" ht="30" customHeight="1" thickBot="1">
      <c r="A28" s="123" t="s">
        <v>18</v>
      </c>
      <c r="B28" s="152">
        <f>SUM(B20:B27)</f>
        <v>218390</v>
      </c>
      <c r="C28" s="153">
        <f aca="true" t="shared" si="1" ref="C28:H28">SUM(C20:C27)</f>
        <v>5941960</v>
      </c>
      <c r="D28" s="153">
        <f t="shared" si="1"/>
        <v>12196049</v>
      </c>
      <c r="E28" s="153">
        <f t="shared" si="1"/>
        <v>694975</v>
      </c>
      <c r="F28" s="153">
        <f t="shared" si="1"/>
        <v>0</v>
      </c>
      <c r="G28" s="153">
        <f t="shared" si="1"/>
        <v>30500</v>
      </c>
      <c r="H28" s="154">
        <f t="shared" si="1"/>
        <v>0</v>
      </c>
    </row>
    <row r="29" spans="1:8" s="1" customFormat="1" ht="28.5" customHeight="1" thickBot="1">
      <c r="A29" s="14" t="s">
        <v>48</v>
      </c>
      <c r="B29" s="190">
        <f>B28+C28+D28+E28+F28+G28+H28</f>
        <v>19081874</v>
      </c>
      <c r="C29" s="191"/>
      <c r="D29" s="191"/>
      <c r="E29" s="191"/>
      <c r="F29" s="191"/>
      <c r="G29" s="191"/>
      <c r="H29" s="192"/>
    </row>
    <row r="30" spans="4:5" ht="13.5" thickBot="1">
      <c r="D30" s="17"/>
      <c r="E30" s="18"/>
    </row>
    <row r="31" spans="1:8" ht="26.25" thickBot="1">
      <c r="A31" s="72" t="s">
        <v>9</v>
      </c>
      <c r="B31" s="193" t="s">
        <v>53</v>
      </c>
      <c r="C31" s="194"/>
      <c r="D31" s="194"/>
      <c r="E31" s="194"/>
      <c r="F31" s="194"/>
      <c r="G31" s="194"/>
      <c r="H31" s="195"/>
    </row>
    <row r="32" spans="1:8" ht="90" thickBot="1">
      <c r="A32" s="73" t="s">
        <v>10</v>
      </c>
      <c r="B32" s="11" t="s">
        <v>11</v>
      </c>
      <c r="C32" s="12" t="s">
        <v>12</v>
      </c>
      <c r="D32" s="12" t="s">
        <v>13</v>
      </c>
      <c r="E32" s="12" t="s">
        <v>14</v>
      </c>
      <c r="F32" s="12" t="s">
        <v>15</v>
      </c>
      <c r="G32" s="12" t="s">
        <v>44</v>
      </c>
      <c r="H32" s="13" t="s">
        <v>17</v>
      </c>
    </row>
    <row r="33" spans="1:8" ht="12.75">
      <c r="A33" s="95">
        <v>63</v>
      </c>
      <c r="B33" s="142"/>
      <c r="C33" s="143"/>
      <c r="D33" s="144"/>
      <c r="E33" s="145">
        <v>426367</v>
      </c>
      <c r="F33" s="146"/>
      <c r="G33" s="146"/>
      <c r="H33" s="155"/>
    </row>
    <row r="34" spans="1:8" ht="13.5" thickBot="1">
      <c r="A34" s="95">
        <v>64</v>
      </c>
      <c r="B34" s="148"/>
      <c r="C34" s="149"/>
      <c r="D34" s="149">
        <v>73000</v>
      </c>
      <c r="E34" s="149"/>
      <c r="F34" s="149"/>
      <c r="G34" s="149"/>
      <c r="H34" s="156"/>
    </row>
    <row r="35" spans="1:8" ht="12.75">
      <c r="A35" s="121">
        <v>65</v>
      </c>
      <c r="B35" s="148"/>
      <c r="C35" s="149"/>
      <c r="D35" s="151">
        <v>729342</v>
      </c>
      <c r="E35" s="149"/>
      <c r="F35" s="149"/>
      <c r="G35" s="149">
        <v>28000</v>
      </c>
      <c r="H35" s="150"/>
    </row>
    <row r="36" spans="1:8" ht="12.75">
      <c r="A36" s="122">
        <v>66</v>
      </c>
      <c r="B36" s="148"/>
      <c r="C36" s="149">
        <v>4905043</v>
      </c>
      <c r="E36" s="149"/>
      <c r="F36" s="149"/>
      <c r="G36" s="149"/>
      <c r="H36" s="150"/>
    </row>
    <row r="37" spans="1:8" ht="12.75">
      <c r="A37" s="122">
        <v>67</v>
      </c>
      <c r="B37" s="148">
        <v>218390</v>
      </c>
      <c r="C37" s="149"/>
      <c r="D37" s="149">
        <v>7034452</v>
      </c>
      <c r="E37" s="149"/>
      <c r="F37" s="149"/>
      <c r="G37" s="149"/>
      <c r="H37" s="150"/>
    </row>
    <row r="38" spans="1:8" ht="12.75">
      <c r="A38" s="95">
        <v>68</v>
      </c>
      <c r="B38" s="148"/>
      <c r="C38" s="149"/>
      <c r="D38" s="149">
        <v>200000</v>
      </c>
      <c r="E38" s="149"/>
      <c r="F38" s="149"/>
      <c r="G38" s="149"/>
      <c r="H38" s="150"/>
    </row>
    <row r="39" spans="1:8" ht="13.5" customHeight="1">
      <c r="A39" s="122">
        <v>72</v>
      </c>
      <c r="B39" s="148"/>
      <c r="C39" s="149"/>
      <c r="D39" s="149"/>
      <c r="E39" s="149"/>
      <c r="F39" s="149"/>
      <c r="G39" s="149">
        <v>2500</v>
      </c>
      <c r="H39" s="150"/>
    </row>
    <row r="40" spans="1:8" ht="13.5" customHeight="1">
      <c r="A40" s="122">
        <v>92</v>
      </c>
      <c r="B40" s="148"/>
      <c r="C40" s="149"/>
      <c r="D40" s="149">
        <v>3014096</v>
      </c>
      <c r="E40" s="135">
        <v>268608</v>
      </c>
      <c r="F40" s="149"/>
      <c r="G40" s="149"/>
      <c r="H40" s="150"/>
    </row>
    <row r="41" spans="1:8" ht="13.5" customHeight="1" thickBot="1">
      <c r="A41" s="126"/>
      <c r="B41" s="148"/>
      <c r="C41" s="149"/>
      <c r="D41" s="149"/>
      <c r="E41" s="149"/>
      <c r="F41" s="149"/>
      <c r="G41" s="149"/>
      <c r="H41" s="150"/>
    </row>
    <row r="42" spans="1:8" s="1" customFormat="1" ht="30" customHeight="1" thickBot="1">
      <c r="A42" s="123" t="s">
        <v>18</v>
      </c>
      <c r="B42" s="152">
        <f>SUM(B33:B41)</f>
        <v>218390</v>
      </c>
      <c r="C42" s="153">
        <f>SUM(C33:C41)</f>
        <v>4905043</v>
      </c>
      <c r="D42" s="153">
        <f>SUM(D34:D41)</f>
        <v>11050890</v>
      </c>
      <c r="E42" s="153">
        <f>SUM(E33:E41)</f>
        <v>694975</v>
      </c>
      <c r="F42" s="153">
        <f>SUM(F33:F41)</f>
        <v>0</v>
      </c>
      <c r="G42" s="153">
        <f>SUM(G33:G41)</f>
        <v>30500</v>
      </c>
      <c r="H42" s="154">
        <f>SUM(H34:H41)</f>
        <v>0</v>
      </c>
    </row>
    <row r="43" spans="1:8" s="1" customFormat="1" ht="28.5" customHeight="1" thickBot="1">
      <c r="A43" s="14" t="s">
        <v>56</v>
      </c>
      <c r="B43" s="190">
        <f>B42+C42+D42+E42+F42+G42+H42</f>
        <v>16899798</v>
      </c>
      <c r="C43" s="191"/>
      <c r="D43" s="191"/>
      <c r="E43" s="191"/>
      <c r="F43" s="191"/>
      <c r="G43" s="191"/>
      <c r="H43" s="192"/>
    </row>
    <row r="44" spans="3:5" ht="13.5" customHeight="1">
      <c r="C44" s="19"/>
      <c r="D44" s="17"/>
      <c r="E44" s="20"/>
    </row>
    <row r="45" spans="3:5" ht="13.5" customHeight="1">
      <c r="C45" s="19"/>
      <c r="D45" s="21"/>
      <c r="E45" s="22"/>
    </row>
    <row r="46" spans="4:5" ht="13.5" customHeight="1">
      <c r="D46" s="23"/>
      <c r="E46" s="24"/>
    </row>
    <row r="47" spans="4:5" ht="13.5" customHeight="1">
      <c r="D47" s="25"/>
      <c r="E47" s="26"/>
    </row>
    <row r="48" spans="4:5" ht="13.5" customHeight="1">
      <c r="D48" s="17"/>
      <c r="E48" s="18"/>
    </row>
    <row r="49" spans="3:5" ht="28.5" customHeight="1">
      <c r="C49" s="19"/>
      <c r="D49" s="17"/>
      <c r="E49" s="27"/>
    </row>
    <row r="50" spans="3:5" ht="13.5" customHeight="1">
      <c r="C50" s="19"/>
      <c r="D50" s="17"/>
      <c r="E50" s="22"/>
    </row>
    <row r="51" spans="4:5" ht="13.5" customHeight="1">
      <c r="D51" s="17"/>
      <c r="E51" s="18"/>
    </row>
    <row r="52" spans="4:5" ht="13.5" customHeight="1">
      <c r="D52" s="17"/>
      <c r="E52" s="26"/>
    </row>
    <row r="53" spans="4:5" ht="13.5" customHeight="1">
      <c r="D53" s="17"/>
      <c r="E53" s="18"/>
    </row>
    <row r="54" spans="4:5" ht="22.5" customHeight="1">
      <c r="D54" s="17"/>
      <c r="E54" s="28"/>
    </row>
    <row r="55" spans="4:5" ht="13.5" customHeight="1">
      <c r="D55" s="23"/>
      <c r="E55" s="24"/>
    </row>
    <row r="56" spans="2:5" ht="13.5" customHeight="1">
      <c r="B56" s="19"/>
      <c r="D56" s="23"/>
      <c r="E56" s="29"/>
    </row>
    <row r="57" spans="3:5" ht="13.5" customHeight="1">
      <c r="C57" s="19"/>
      <c r="D57" s="23"/>
      <c r="E57" s="30"/>
    </row>
    <row r="58" spans="3:5" ht="13.5" customHeight="1">
      <c r="C58" s="19"/>
      <c r="D58" s="25"/>
      <c r="E58" s="22"/>
    </row>
    <row r="59" spans="4:5" ht="13.5" customHeight="1">
      <c r="D59" s="17"/>
      <c r="E59" s="18"/>
    </row>
    <row r="60" spans="2:5" ht="13.5" customHeight="1">
      <c r="B60" s="19"/>
      <c r="D60" s="17"/>
      <c r="E60" s="20"/>
    </row>
    <row r="61" spans="3:5" ht="13.5" customHeight="1">
      <c r="C61" s="19"/>
      <c r="D61" s="17"/>
      <c r="E61" s="29"/>
    </row>
    <row r="62" spans="3:5" ht="13.5" customHeight="1">
      <c r="C62" s="19"/>
      <c r="D62" s="25"/>
      <c r="E62" s="22"/>
    </row>
    <row r="63" spans="4:5" ht="13.5" customHeight="1">
      <c r="D63" s="23"/>
      <c r="E63" s="18"/>
    </row>
    <row r="64" spans="3:5" ht="13.5" customHeight="1">
      <c r="C64" s="19"/>
      <c r="D64" s="23"/>
      <c r="E64" s="29"/>
    </row>
    <row r="65" spans="4:5" ht="22.5" customHeight="1">
      <c r="D65" s="25"/>
      <c r="E65" s="28"/>
    </row>
    <row r="66" spans="4:5" ht="13.5" customHeight="1">
      <c r="D66" s="17"/>
      <c r="E66" s="18"/>
    </row>
    <row r="67" spans="4:5" ht="13.5" customHeight="1">
      <c r="D67" s="25"/>
      <c r="E67" s="22"/>
    </row>
    <row r="68" spans="4:5" ht="13.5" customHeight="1">
      <c r="D68" s="17"/>
      <c r="E68" s="18"/>
    </row>
    <row r="69" spans="4:5" ht="13.5" customHeight="1">
      <c r="D69" s="17"/>
      <c r="E69" s="18"/>
    </row>
    <row r="70" spans="1:5" ht="13.5" customHeight="1">
      <c r="A70" s="19"/>
      <c r="D70" s="31"/>
      <c r="E70" s="29"/>
    </row>
    <row r="71" spans="2:5" ht="13.5" customHeight="1">
      <c r="B71" s="19"/>
      <c r="C71" s="19"/>
      <c r="D71" s="32"/>
      <c r="E71" s="29"/>
    </row>
    <row r="72" spans="2:5" ht="13.5" customHeight="1">
      <c r="B72" s="19"/>
      <c r="C72" s="19"/>
      <c r="D72" s="32"/>
      <c r="E72" s="20"/>
    </row>
    <row r="73" spans="2:5" ht="13.5" customHeight="1">
      <c r="B73" s="19"/>
      <c r="C73" s="19"/>
      <c r="D73" s="25"/>
      <c r="E73" s="26"/>
    </row>
    <row r="74" spans="4:5" ht="12.75">
      <c r="D74" s="17"/>
      <c r="E74" s="18"/>
    </row>
    <row r="75" spans="2:5" ht="12.75">
      <c r="B75" s="19"/>
      <c r="D75" s="17"/>
      <c r="E75" s="29"/>
    </row>
    <row r="76" spans="3:5" ht="12.75">
      <c r="C76" s="19"/>
      <c r="D76" s="17"/>
      <c r="E76" s="20"/>
    </row>
    <row r="77" spans="3:5" ht="12.75">
      <c r="C77" s="19"/>
      <c r="D77" s="25"/>
      <c r="E77" s="22"/>
    </row>
    <row r="78" spans="4:5" ht="12.75">
      <c r="D78" s="17"/>
      <c r="E78" s="18"/>
    </row>
    <row r="79" spans="4:5" ht="12.75">
      <c r="D79" s="17"/>
      <c r="E79" s="18"/>
    </row>
    <row r="80" spans="4:5" ht="12.75">
      <c r="D80" s="33"/>
      <c r="E80" s="34"/>
    </row>
    <row r="81" spans="4:5" ht="12.75">
      <c r="D81" s="17"/>
      <c r="E81" s="18"/>
    </row>
    <row r="82" spans="4:5" ht="12.75">
      <c r="D82" s="17"/>
      <c r="E82" s="18"/>
    </row>
    <row r="83" spans="4:5" ht="12.75">
      <c r="D83" s="17"/>
      <c r="E83" s="18"/>
    </row>
    <row r="84" spans="4:5" ht="12.75">
      <c r="D84" s="25"/>
      <c r="E84" s="22"/>
    </row>
    <row r="85" spans="4:5" ht="12.75">
      <c r="D85" s="17"/>
      <c r="E85" s="18"/>
    </row>
    <row r="86" spans="4:5" ht="12.75">
      <c r="D86" s="25"/>
      <c r="E86" s="22"/>
    </row>
    <row r="87" spans="4:5" ht="12.75">
      <c r="D87" s="17"/>
      <c r="E87" s="18"/>
    </row>
    <row r="88" spans="4:5" ht="12.75">
      <c r="D88" s="17"/>
      <c r="E88" s="18"/>
    </row>
    <row r="89" spans="4:5" ht="12.75">
      <c r="D89" s="17"/>
      <c r="E89" s="18"/>
    </row>
    <row r="90" spans="4:5" ht="12.75">
      <c r="D90" s="17"/>
      <c r="E90" s="18"/>
    </row>
    <row r="91" spans="1:5" ht="28.5" customHeight="1">
      <c r="A91" s="35"/>
      <c r="B91" s="35"/>
      <c r="C91" s="35"/>
      <c r="D91" s="36"/>
      <c r="E91" s="37"/>
    </row>
    <row r="92" spans="3:5" ht="12.75">
      <c r="C92" s="19"/>
      <c r="D92" s="17"/>
      <c r="E92" s="20"/>
    </row>
    <row r="93" spans="4:5" ht="12.75">
      <c r="D93" s="38"/>
      <c r="E93" s="39"/>
    </row>
    <row r="94" spans="4:5" ht="12.75">
      <c r="D94" s="17"/>
      <c r="E94" s="18"/>
    </row>
    <row r="95" spans="4:5" ht="12.75">
      <c r="D95" s="33"/>
      <c r="E95" s="34"/>
    </row>
    <row r="96" spans="4:5" ht="12.75">
      <c r="D96" s="33"/>
      <c r="E96" s="34"/>
    </row>
    <row r="97" spans="4:5" ht="12.75">
      <c r="D97" s="17"/>
      <c r="E97" s="18"/>
    </row>
    <row r="98" spans="4:5" ht="12.75">
      <c r="D98" s="25"/>
      <c r="E98" s="22"/>
    </row>
    <row r="99" spans="4:5" ht="12.75">
      <c r="D99" s="17"/>
      <c r="E99" s="18"/>
    </row>
    <row r="100" spans="4:5" ht="12.75">
      <c r="D100" s="17"/>
      <c r="E100" s="18"/>
    </row>
    <row r="101" spans="4:5" ht="12.75">
      <c r="D101" s="25"/>
      <c r="E101" s="22"/>
    </row>
    <row r="102" spans="4:5" ht="12.75">
      <c r="D102" s="17"/>
      <c r="E102" s="18"/>
    </row>
    <row r="103" spans="4:5" ht="12.75">
      <c r="D103" s="33"/>
      <c r="E103" s="34"/>
    </row>
    <row r="104" spans="4:5" ht="12.75">
      <c r="D104" s="25"/>
      <c r="E104" s="39"/>
    </row>
    <row r="105" spans="4:5" ht="12.75">
      <c r="D105" s="23"/>
      <c r="E105" s="34"/>
    </row>
    <row r="106" spans="4:5" ht="12.75">
      <c r="D106" s="25"/>
      <c r="E106" s="22"/>
    </row>
    <row r="107" spans="4:5" ht="12.75">
      <c r="D107" s="17"/>
      <c r="E107" s="18"/>
    </row>
    <row r="108" spans="3:5" ht="12.75">
      <c r="C108" s="19"/>
      <c r="D108" s="17"/>
      <c r="E108" s="20"/>
    </row>
    <row r="109" spans="4:5" ht="12.75">
      <c r="D109" s="23"/>
      <c r="E109" s="22"/>
    </row>
    <row r="110" spans="4:5" ht="12.75">
      <c r="D110" s="23"/>
      <c r="E110" s="34"/>
    </row>
    <row r="111" spans="3:5" ht="12.75">
      <c r="C111" s="19"/>
      <c r="D111" s="23"/>
      <c r="E111" s="40"/>
    </row>
    <row r="112" spans="3:5" ht="12.75">
      <c r="C112" s="19"/>
      <c r="D112" s="25"/>
      <c r="E112" s="26"/>
    </row>
    <row r="113" spans="4:5" ht="12.75">
      <c r="D113" s="17"/>
      <c r="E113" s="18"/>
    </row>
    <row r="114" spans="4:5" ht="12.75">
      <c r="D114" s="38"/>
      <c r="E114" s="41"/>
    </row>
    <row r="115" spans="4:5" ht="11.25" customHeight="1">
      <c r="D115" s="33"/>
      <c r="E115" s="34"/>
    </row>
    <row r="116" spans="2:5" ht="24" customHeight="1">
      <c r="B116" s="19"/>
      <c r="D116" s="33"/>
      <c r="E116" s="42"/>
    </row>
    <row r="117" spans="3:5" ht="15" customHeight="1">
      <c r="C117" s="19"/>
      <c r="D117" s="33"/>
      <c r="E117" s="42"/>
    </row>
    <row r="118" spans="4:5" ht="11.25" customHeight="1">
      <c r="D118" s="38"/>
      <c r="E118" s="39"/>
    </row>
    <row r="119" spans="4:5" ht="12.75">
      <c r="D119" s="33"/>
      <c r="E119" s="34"/>
    </row>
    <row r="120" spans="2:5" ht="13.5" customHeight="1">
      <c r="B120" s="19"/>
      <c r="D120" s="33"/>
      <c r="E120" s="43"/>
    </row>
    <row r="121" spans="3:5" ht="12.75" customHeight="1">
      <c r="C121" s="19"/>
      <c r="D121" s="33"/>
      <c r="E121" s="20"/>
    </row>
    <row r="122" spans="3:5" ht="12.75" customHeight="1">
      <c r="C122" s="19"/>
      <c r="D122" s="25"/>
      <c r="E122" s="26"/>
    </row>
    <row r="123" spans="4:5" ht="12.75">
      <c r="D123" s="17"/>
      <c r="E123" s="18"/>
    </row>
    <row r="124" spans="3:5" ht="12.75">
      <c r="C124" s="19"/>
      <c r="D124" s="17"/>
      <c r="E124" s="40"/>
    </row>
    <row r="125" spans="4:5" ht="12.75">
      <c r="D125" s="38"/>
      <c r="E125" s="39"/>
    </row>
    <row r="126" spans="4:5" ht="12.75">
      <c r="D126" s="33"/>
      <c r="E126" s="34"/>
    </row>
    <row r="127" spans="4:5" ht="12.75">
      <c r="D127" s="17"/>
      <c r="E127" s="18"/>
    </row>
    <row r="128" spans="1:5" ht="19.5" customHeight="1">
      <c r="A128" s="44"/>
      <c r="B128" s="6"/>
      <c r="C128" s="6"/>
      <c r="D128" s="6"/>
      <c r="E128" s="29"/>
    </row>
    <row r="129" spans="1:5" ht="15" customHeight="1">
      <c r="A129" s="19"/>
      <c r="D129" s="31"/>
      <c r="E129" s="29"/>
    </row>
    <row r="130" spans="1:5" ht="12.75">
      <c r="A130" s="19"/>
      <c r="B130" s="19"/>
      <c r="D130" s="31"/>
      <c r="E130" s="20"/>
    </row>
    <row r="131" spans="3:5" ht="12.75">
      <c r="C131" s="19"/>
      <c r="D131" s="17"/>
      <c r="E131" s="29"/>
    </row>
    <row r="132" spans="4:5" ht="12.75">
      <c r="D132" s="21"/>
      <c r="E132" s="22"/>
    </row>
    <row r="133" spans="2:5" ht="12.75">
      <c r="B133" s="19"/>
      <c r="D133" s="17"/>
      <c r="E133" s="20"/>
    </row>
    <row r="134" spans="3:5" ht="12.75">
      <c r="C134" s="19"/>
      <c r="D134" s="17"/>
      <c r="E134" s="20"/>
    </row>
    <row r="135" spans="4:5" ht="12.75">
      <c r="D135" s="25"/>
      <c r="E135" s="26"/>
    </row>
    <row r="136" spans="3:5" ht="22.5" customHeight="1">
      <c r="C136" s="19"/>
      <c r="D136" s="17"/>
      <c r="E136" s="27"/>
    </row>
    <row r="137" spans="4:5" ht="12.75">
      <c r="D137" s="17"/>
      <c r="E137" s="26"/>
    </row>
    <row r="138" spans="2:5" ht="12.75">
      <c r="B138" s="19"/>
      <c r="D138" s="23"/>
      <c r="E138" s="29"/>
    </row>
    <row r="139" spans="3:5" ht="12.75">
      <c r="C139" s="19"/>
      <c r="D139" s="23"/>
      <c r="E139" s="30"/>
    </row>
    <row r="140" spans="4:5" ht="12.75">
      <c r="D140" s="25"/>
      <c r="E140" s="22"/>
    </row>
    <row r="141" spans="1:5" ht="13.5" customHeight="1">
      <c r="A141" s="19"/>
      <c r="D141" s="31"/>
      <c r="E141" s="29"/>
    </row>
    <row r="142" spans="2:5" ht="13.5" customHeight="1">
      <c r="B142" s="19"/>
      <c r="D142" s="17"/>
      <c r="E142" s="29"/>
    </row>
    <row r="143" spans="3:5" ht="13.5" customHeight="1">
      <c r="C143" s="19"/>
      <c r="D143" s="17"/>
      <c r="E143" s="20"/>
    </row>
    <row r="144" spans="3:5" ht="12.75">
      <c r="C144" s="19"/>
      <c r="D144" s="25"/>
      <c r="E144" s="22"/>
    </row>
    <row r="145" spans="3:5" ht="12.75">
      <c r="C145" s="19"/>
      <c r="D145" s="17"/>
      <c r="E145" s="20"/>
    </row>
    <row r="146" spans="4:5" ht="12.75">
      <c r="D146" s="38"/>
      <c r="E146" s="39"/>
    </row>
    <row r="147" spans="3:5" ht="12.75">
      <c r="C147" s="19"/>
      <c r="D147" s="23"/>
      <c r="E147" s="40"/>
    </row>
    <row r="148" spans="3:5" ht="12.75">
      <c r="C148" s="19"/>
      <c r="D148" s="25"/>
      <c r="E148" s="26"/>
    </row>
    <row r="149" spans="4:5" ht="12.75">
      <c r="D149" s="38"/>
      <c r="E149" s="45"/>
    </row>
    <row r="150" spans="2:5" ht="12.75">
      <c r="B150" s="19"/>
      <c r="D150" s="33"/>
      <c r="E150" s="43"/>
    </row>
    <row r="151" spans="3:5" ht="12.75">
      <c r="C151" s="19"/>
      <c r="D151" s="33"/>
      <c r="E151" s="20"/>
    </row>
    <row r="152" spans="3:5" ht="12.75">
      <c r="C152" s="19"/>
      <c r="D152" s="25"/>
      <c r="E152" s="26"/>
    </row>
    <row r="153" spans="3:5" ht="12.75">
      <c r="C153" s="19"/>
      <c r="D153" s="25"/>
      <c r="E153" s="26"/>
    </row>
    <row r="154" spans="4:5" ht="12.75">
      <c r="D154" s="17"/>
      <c r="E154" s="18"/>
    </row>
    <row r="155" spans="1:5" s="46" customFormat="1" ht="18" customHeight="1">
      <c r="A155" s="196"/>
      <c r="B155" s="197"/>
      <c r="C155" s="197"/>
      <c r="D155" s="197"/>
      <c r="E155" s="197"/>
    </row>
    <row r="156" spans="1:5" ht="28.5" customHeight="1">
      <c r="A156" s="35"/>
      <c r="B156" s="35"/>
      <c r="C156" s="35"/>
      <c r="D156" s="36"/>
      <c r="E156" s="37"/>
    </row>
    <row r="158" spans="1:5" ht="15.75">
      <c r="A158" s="48"/>
      <c r="B158" s="19"/>
      <c r="C158" s="19"/>
      <c r="D158" s="49"/>
      <c r="E158" s="5"/>
    </row>
    <row r="159" spans="1:5" ht="12.75">
      <c r="A159" s="19"/>
      <c r="B159" s="19"/>
      <c r="C159" s="19"/>
      <c r="D159" s="49"/>
      <c r="E159" s="5"/>
    </row>
    <row r="160" spans="1:5" ht="17.25" customHeight="1">
      <c r="A160" s="19"/>
      <c r="B160" s="19"/>
      <c r="C160" s="19"/>
      <c r="D160" s="49"/>
      <c r="E160" s="5"/>
    </row>
    <row r="161" spans="1:5" ht="13.5" customHeight="1">
      <c r="A161" s="19"/>
      <c r="B161" s="19"/>
      <c r="C161" s="19"/>
      <c r="D161" s="49"/>
      <c r="E161" s="5"/>
    </row>
    <row r="162" spans="1:5" ht="12.75">
      <c r="A162" s="19"/>
      <c r="B162" s="19"/>
      <c r="C162" s="19"/>
      <c r="D162" s="49"/>
      <c r="E162" s="5"/>
    </row>
    <row r="163" spans="1:3" ht="12.75">
      <c r="A163" s="19"/>
      <c r="B163" s="19"/>
      <c r="C163" s="19"/>
    </row>
    <row r="164" spans="1:5" ht="12.75">
      <c r="A164" s="19"/>
      <c r="B164" s="19"/>
      <c r="C164" s="19"/>
      <c r="D164" s="49"/>
      <c r="E164" s="5"/>
    </row>
    <row r="165" spans="1:5" ht="12.75">
      <c r="A165" s="19"/>
      <c r="B165" s="19"/>
      <c r="C165" s="19"/>
      <c r="D165" s="49"/>
      <c r="E165" s="50"/>
    </row>
    <row r="166" spans="1:5" ht="12.75">
      <c r="A166" s="19"/>
      <c r="B166" s="19"/>
      <c r="C166" s="19"/>
      <c r="D166" s="49"/>
      <c r="E166" s="5"/>
    </row>
    <row r="167" spans="1:5" ht="22.5" customHeight="1">
      <c r="A167" s="19"/>
      <c r="B167" s="19"/>
      <c r="C167" s="19"/>
      <c r="D167" s="49"/>
      <c r="E167" s="27"/>
    </row>
    <row r="168" spans="4:5" ht="22.5" customHeight="1">
      <c r="D168" s="25"/>
      <c r="E168" s="28"/>
    </row>
  </sheetData>
  <sheetProtection/>
  <mergeCells count="8">
    <mergeCell ref="A1:H1"/>
    <mergeCell ref="B16:H16"/>
    <mergeCell ref="B18:H18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4" r:id="rId2"/>
  <headerFooter alignWithMargins="0">
    <oddFooter>&amp;R&amp;P</oddFooter>
  </headerFooter>
  <rowBreaks count="3" manualBreakCount="3">
    <brk id="16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1"/>
  <sheetViews>
    <sheetView tabSelected="1" zoomScalePageLayoutView="0" workbookViewId="0" topLeftCell="A1">
      <selection activeCell="B102" sqref="B102"/>
    </sheetView>
  </sheetViews>
  <sheetFormatPr defaultColWidth="11.421875" defaultRowHeight="12.75"/>
  <cols>
    <col min="1" max="1" width="11.421875" style="66" bestFit="1" customWidth="1"/>
    <col min="2" max="2" width="34.421875" style="68" customWidth="1"/>
    <col min="3" max="3" width="14.28125" style="2" customWidth="1"/>
    <col min="4" max="4" width="9.8515625" style="2" customWidth="1"/>
    <col min="5" max="5" width="12.421875" style="2" customWidth="1"/>
    <col min="6" max="6" width="12.140625" style="2" customWidth="1"/>
    <col min="7" max="7" width="10.28125" style="2" customWidth="1"/>
    <col min="8" max="8" width="6.00390625" style="2" customWidth="1"/>
    <col min="9" max="9" width="12.8515625" style="2" customWidth="1"/>
    <col min="10" max="10" width="8.28125" style="2" customWidth="1"/>
    <col min="11" max="12" width="12.28125" style="2" bestFit="1" customWidth="1"/>
    <col min="13" max="16384" width="11.421875" style="3" customWidth="1"/>
  </cols>
  <sheetData>
    <row r="1" spans="1:12" ht="24" customHeight="1">
      <c r="A1" s="201" t="s">
        <v>19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s="5" customFormat="1" ht="67.5">
      <c r="A2" s="69" t="s">
        <v>20</v>
      </c>
      <c r="B2" s="69" t="s">
        <v>21</v>
      </c>
      <c r="C2" s="4" t="s">
        <v>54</v>
      </c>
      <c r="D2" s="69" t="s">
        <v>11</v>
      </c>
      <c r="E2" s="69" t="s">
        <v>12</v>
      </c>
      <c r="F2" s="69" t="s">
        <v>13</v>
      </c>
      <c r="G2" s="69" t="s">
        <v>14</v>
      </c>
      <c r="H2" s="69" t="s">
        <v>22</v>
      </c>
      <c r="I2" s="69" t="s">
        <v>16</v>
      </c>
      <c r="J2" s="69" t="s">
        <v>17</v>
      </c>
      <c r="K2" s="4" t="s">
        <v>49</v>
      </c>
      <c r="L2" s="4" t="s">
        <v>55</v>
      </c>
    </row>
    <row r="3" spans="1:12" ht="12.75">
      <c r="A3" s="88"/>
      <c r="B3" s="96" t="s">
        <v>39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5" customFormat="1" ht="25.5">
      <c r="A4" s="88"/>
      <c r="B4" s="91" t="s">
        <v>62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5" customFormat="1" ht="20.25" customHeight="1">
      <c r="A5" s="88" t="s">
        <v>78</v>
      </c>
      <c r="B5" s="198" t="s">
        <v>79</v>
      </c>
      <c r="C5" s="199"/>
      <c r="D5" s="199"/>
      <c r="E5" s="200"/>
      <c r="F5" s="92"/>
      <c r="G5" s="92"/>
      <c r="H5" s="92"/>
      <c r="I5" s="92"/>
      <c r="J5" s="92"/>
      <c r="K5" s="92"/>
      <c r="L5" s="92"/>
    </row>
    <row r="6" spans="1:12" s="5" customFormat="1" ht="15.75" customHeight="1" hidden="1" thickBot="1">
      <c r="A6" s="208">
        <v>3</v>
      </c>
      <c r="B6" s="209" t="s">
        <v>23</v>
      </c>
      <c r="C6" s="210">
        <f>C7+C17+C48+C52</f>
        <v>16416115</v>
      </c>
      <c r="D6" s="210">
        <f>D7+D17+D48+D52</f>
        <v>173390</v>
      </c>
      <c r="E6" s="258">
        <f>E7+E17+E48+E52</f>
        <v>5763292</v>
      </c>
      <c r="F6" s="210">
        <f>F7+F17+F48+F52</f>
        <v>9793908</v>
      </c>
      <c r="G6" s="210">
        <f>G7+G17+G48+G52</f>
        <v>685525</v>
      </c>
      <c r="H6" s="210">
        <f>H7+H17+H48+H52</f>
        <v>0</v>
      </c>
      <c r="I6" s="210">
        <f>I7+I17+I48+I52</f>
        <v>0</v>
      </c>
      <c r="J6" s="92"/>
      <c r="K6" s="210">
        <f>K7+K17+K48+K52</f>
        <v>15983823</v>
      </c>
      <c r="L6" s="210">
        <f>L7+L17+L48+L52</f>
        <v>15983823</v>
      </c>
    </row>
    <row r="7" spans="1:12" s="5" customFormat="1" ht="13.5" customHeight="1" hidden="1" thickBot="1">
      <c r="A7" s="211">
        <v>31</v>
      </c>
      <c r="B7" s="209" t="s">
        <v>83</v>
      </c>
      <c r="C7" s="212">
        <f>C8+C12+C15</f>
        <v>9441260</v>
      </c>
      <c r="D7" s="212">
        <f>D8+D12+D15</f>
        <v>0</v>
      </c>
      <c r="E7" s="259">
        <f>E8+E12+E15</f>
        <v>2985753</v>
      </c>
      <c r="F7" s="212">
        <f>F8+F12+F15</f>
        <v>6092662</v>
      </c>
      <c r="G7" s="212">
        <f>G8+G12+G15</f>
        <v>362845</v>
      </c>
      <c r="H7" s="212">
        <f>H8+H12+H15</f>
        <v>0</v>
      </c>
      <c r="I7" s="212">
        <f>I8+I12+I15</f>
        <v>0</v>
      </c>
      <c r="J7" s="92"/>
      <c r="K7" s="97">
        <v>9441260</v>
      </c>
      <c r="L7" s="97">
        <v>9441260</v>
      </c>
    </row>
    <row r="8" spans="1:12" s="5" customFormat="1" ht="13.5" customHeight="1" hidden="1" thickBot="1">
      <c r="A8" s="213">
        <v>311</v>
      </c>
      <c r="B8" s="117" t="s">
        <v>84</v>
      </c>
      <c r="C8" s="212">
        <f>SUM(C9:C11)</f>
        <v>7799646</v>
      </c>
      <c r="D8" s="212">
        <f>SUM(D9:D11)</f>
        <v>0</v>
      </c>
      <c r="E8" s="259">
        <f>SUM(E9:E11)</f>
        <v>2432054</v>
      </c>
      <c r="F8" s="212">
        <f>SUM(F9:F11)</f>
        <v>5057997</v>
      </c>
      <c r="G8" s="212">
        <f>SUM(G9:G11)</f>
        <v>309595</v>
      </c>
      <c r="H8" s="212">
        <f>SUM(H9:H11)</f>
        <v>0</v>
      </c>
      <c r="I8" s="212">
        <f>SUM(I9:I11)</f>
        <v>0</v>
      </c>
      <c r="J8" s="92"/>
      <c r="K8" s="92"/>
      <c r="L8" s="92"/>
    </row>
    <row r="9" spans="1:12" s="5" customFormat="1" ht="13.5" customHeight="1" hidden="1" thickBot="1">
      <c r="A9" s="213">
        <v>3111</v>
      </c>
      <c r="B9" s="214" t="s">
        <v>85</v>
      </c>
      <c r="C9" s="216">
        <v>7682651</v>
      </c>
      <c r="D9" s="228">
        <v>0</v>
      </c>
      <c r="E9" s="260">
        <f>C9-D9-F9-G9-H9-I9</f>
        <v>2315059</v>
      </c>
      <c r="F9" s="244">
        <v>5057997</v>
      </c>
      <c r="G9" s="216">
        <v>309595</v>
      </c>
      <c r="H9" s="228"/>
      <c r="I9" s="219"/>
      <c r="J9" s="92"/>
      <c r="K9" s="92"/>
      <c r="L9" s="92"/>
    </row>
    <row r="10" spans="1:12" s="5" customFormat="1" ht="12" customHeight="1" hidden="1" thickBot="1">
      <c r="A10" s="213">
        <v>3113</v>
      </c>
      <c r="B10" s="214" t="s">
        <v>86</v>
      </c>
      <c r="C10" s="216">
        <v>116995</v>
      </c>
      <c r="D10" s="228"/>
      <c r="E10" s="260">
        <f>C10-D10-F10-G10-H10-I10</f>
        <v>116995</v>
      </c>
      <c r="F10" s="228"/>
      <c r="G10" s="228"/>
      <c r="H10" s="228"/>
      <c r="I10" s="228"/>
      <c r="J10" s="92"/>
      <c r="K10" s="92"/>
      <c r="L10" s="92"/>
    </row>
    <row r="11" spans="1:12" s="5" customFormat="1" ht="12" customHeight="1" hidden="1" thickBot="1">
      <c r="A11" s="217">
        <v>3114</v>
      </c>
      <c r="B11" s="218" t="s">
        <v>87</v>
      </c>
      <c r="C11" s="219">
        <v>0</v>
      </c>
      <c r="D11" s="228">
        <v>0</v>
      </c>
      <c r="E11" s="261">
        <v>0</v>
      </c>
      <c r="F11" s="228">
        <v>0</v>
      </c>
      <c r="G11" s="228"/>
      <c r="H11" s="228"/>
      <c r="I11" s="228"/>
      <c r="J11" s="92"/>
      <c r="K11" s="92"/>
      <c r="L11" s="92"/>
    </row>
    <row r="12" spans="1:12" s="5" customFormat="1" ht="13.5" customHeight="1" hidden="1" thickBot="1">
      <c r="A12" s="213">
        <v>313</v>
      </c>
      <c r="B12" s="268" t="s">
        <v>88</v>
      </c>
      <c r="C12" s="220">
        <f>C13+C14</f>
        <v>1341539</v>
      </c>
      <c r="D12" s="220">
        <f>D13+D14</f>
        <v>0</v>
      </c>
      <c r="E12" s="262">
        <f>E13+E14</f>
        <v>418314</v>
      </c>
      <c r="F12" s="220">
        <f>F13+F14</f>
        <v>869975</v>
      </c>
      <c r="G12" s="220">
        <f>G13+G14</f>
        <v>53250</v>
      </c>
      <c r="H12" s="220">
        <f>H13+H14</f>
        <v>0</v>
      </c>
      <c r="I12" s="220">
        <f>I13+I14</f>
        <v>0</v>
      </c>
      <c r="J12" s="92"/>
      <c r="K12" s="92"/>
      <c r="L12" s="92"/>
    </row>
    <row r="13" spans="1:12" s="5" customFormat="1" ht="14.25" customHeight="1" hidden="1" thickBot="1">
      <c r="A13" s="213">
        <v>3132</v>
      </c>
      <c r="B13" s="214" t="s">
        <v>89</v>
      </c>
      <c r="C13" s="219">
        <v>1208945</v>
      </c>
      <c r="D13" s="228"/>
      <c r="E13" s="263">
        <v>376968</v>
      </c>
      <c r="F13" s="215">
        <v>783990</v>
      </c>
      <c r="G13" s="215">
        <v>47987</v>
      </c>
      <c r="H13" s="228"/>
      <c r="I13" s="237"/>
      <c r="J13" s="92"/>
      <c r="K13" s="92"/>
      <c r="L13" s="92"/>
    </row>
    <row r="14" spans="1:12" s="5" customFormat="1" ht="11.25" customHeight="1" hidden="1" thickBot="1">
      <c r="A14" s="213">
        <v>3133</v>
      </c>
      <c r="B14" s="214" t="s">
        <v>90</v>
      </c>
      <c r="C14" s="219">
        <v>132594</v>
      </c>
      <c r="D14" s="228"/>
      <c r="E14" s="263">
        <v>41346</v>
      </c>
      <c r="F14" s="215">
        <v>85985</v>
      </c>
      <c r="G14" s="215">
        <v>5263</v>
      </c>
      <c r="H14" s="228"/>
      <c r="I14" s="237"/>
      <c r="J14" s="92"/>
      <c r="K14" s="92"/>
      <c r="L14" s="92"/>
    </row>
    <row r="15" spans="1:12" s="5" customFormat="1" ht="15" customHeight="1" hidden="1" thickBot="1">
      <c r="A15" s="213">
        <v>312</v>
      </c>
      <c r="B15" s="117" t="s">
        <v>91</v>
      </c>
      <c r="C15" s="210">
        <f>SUM(C16)</f>
        <v>300075</v>
      </c>
      <c r="D15" s="210">
        <f>SUM(D16)</f>
        <v>0</v>
      </c>
      <c r="E15" s="258">
        <f>SUM(E16)</f>
        <v>135385</v>
      </c>
      <c r="F15" s="210">
        <f>SUM(F16)</f>
        <v>164690</v>
      </c>
      <c r="G15" s="210">
        <f>SUM(G16)</f>
        <v>0</v>
      </c>
      <c r="H15" s="210">
        <f>SUM(H16)</f>
        <v>0</v>
      </c>
      <c r="I15" s="210">
        <f>SUM(I16)</f>
        <v>0</v>
      </c>
      <c r="J15" s="92"/>
      <c r="K15" s="92"/>
      <c r="L15" s="92"/>
    </row>
    <row r="16" spans="1:12" s="5" customFormat="1" ht="20.25" customHeight="1" hidden="1" thickBot="1">
      <c r="A16" s="221">
        <v>3121</v>
      </c>
      <c r="B16" s="222" t="s">
        <v>92</v>
      </c>
      <c r="C16" s="219">
        <v>300075</v>
      </c>
      <c r="D16" s="239"/>
      <c r="E16" s="264">
        <f>C16-D16-F16-G16-H16-I16</f>
        <v>135385</v>
      </c>
      <c r="F16" s="245">
        <v>164690</v>
      </c>
      <c r="G16" s="239"/>
      <c r="H16" s="219">
        <v>0</v>
      </c>
      <c r="I16" s="239">
        <v>0</v>
      </c>
      <c r="J16" s="92"/>
      <c r="K16" s="92"/>
      <c r="L16" s="92"/>
    </row>
    <row r="17" spans="1:12" s="5" customFormat="1" ht="16.5" customHeight="1" hidden="1" thickBot="1">
      <c r="A17" s="211">
        <v>32</v>
      </c>
      <c r="B17" s="209" t="s">
        <v>93</v>
      </c>
      <c r="C17" s="212">
        <f>C18+C22+C29+C41+C39</f>
        <v>6512563</v>
      </c>
      <c r="D17" s="212">
        <f>D18+D22+D29+D41+D39</f>
        <v>173390</v>
      </c>
      <c r="E17" s="259">
        <f>E18+E22+E29+E41+E39</f>
        <v>2767589</v>
      </c>
      <c r="F17" s="212">
        <f>F18+F22+F29+F41+F39</f>
        <v>3251196</v>
      </c>
      <c r="G17" s="212">
        <f>G18+G22+G29+G41+G39</f>
        <v>320388</v>
      </c>
      <c r="H17" s="212">
        <f>H18+H22+H29+H41+H39</f>
        <v>0</v>
      </c>
      <c r="I17" s="212">
        <f>I18+I22+I29+I41+I39</f>
        <v>0</v>
      </c>
      <c r="J17" s="92"/>
      <c r="K17" s="97">
        <v>6512563</v>
      </c>
      <c r="L17" s="97">
        <v>6512563</v>
      </c>
    </row>
    <row r="18" spans="1:12" s="5" customFormat="1" ht="14.25" customHeight="1" hidden="1" thickBot="1">
      <c r="A18" s="213">
        <v>321</v>
      </c>
      <c r="B18" s="117" t="s">
        <v>94</v>
      </c>
      <c r="C18" s="210">
        <f>SUM(C19:C21)</f>
        <v>271247</v>
      </c>
      <c r="D18" s="210">
        <f>SUM(D19:D21)</f>
        <v>0</v>
      </c>
      <c r="E18" s="258">
        <f>SUM(E19:E21)</f>
        <v>125972</v>
      </c>
      <c r="F18" s="210">
        <f>SUM(F19:F21)</f>
        <v>112265</v>
      </c>
      <c r="G18" s="210">
        <f>SUM(G19:G21)</f>
        <v>33010</v>
      </c>
      <c r="H18" s="210">
        <f>SUM(H19:H21)</f>
        <v>0</v>
      </c>
      <c r="I18" s="210">
        <f>SUM(I19:I21)</f>
        <v>0</v>
      </c>
      <c r="J18" s="92"/>
      <c r="K18" s="92"/>
      <c r="L18" s="92"/>
    </row>
    <row r="19" spans="1:12" s="5" customFormat="1" ht="13.5" customHeight="1" hidden="1" thickBot="1">
      <c r="A19" s="213">
        <v>3211</v>
      </c>
      <c r="B19" s="214" t="s">
        <v>95</v>
      </c>
      <c r="C19" s="223">
        <v>56000</v>
      </c>
      <c r="D19" s="228"/>
      <c r="E19" s="260">
        <f>C19-D19-F19-G19-H19-I19</f>
        <v>18990</v>
      </c>
      <c r="F19" s="246">
        <v>15000</v>
      </c>
      <c r="G19" s="228">
        <v>22010</v>
      </c>
      <c r="H19" s="228">
        <v>0</v>
      </c>
      <c r="I19" s="228">
        <v>0</v>
      </c>
      <c r="J19" s="92"/>
      <c r="K19" s="92"/>
      <c r="L19" s="92"/>
    </row>
    <row r="20" spans="1:12" s="5" customFormat="1" ht="12.75" customHeight="1" hidden="1" thickBot="1">
      <c r="A20" s="213">
        <v>3212</v>
      </c>
      <c r="B20" s="214" t="s">
        <v>96</v>
      </c>
      <c r="C20" s="219">
        <v>160247</v>
      </c>
      <c r="D20" s="239"/>
      <c r="E20" s="264">
        <f>C20-D20-F20-G20-H20-I20</f>
        <v>87982</v>
      </c>
      <c r="F20" s="247">
        <v>72265</v>
      </c>
      <c r="G20" s="239">
        <v>0</v>
      </c>
      <c r="H20" s="239">
        <v>0</v>
      </c>
      <c r="I20" s="239">
        <v>0</v>
      </c>
      <c r="J20" s="92"/>
      <c r="K20" s="92"/>
      <c r="L20" s="92"/>
    </row>
    <row r="21" spans="1:12" s="5" customFormat="1" ht="15" customHeight="1" hidden="1" thickBot="1">
      <c r="A21" s="213">
        <v>3213</v>
      </c>
      <c r="B21" s="214" t="s">
        <v>97</v>
      </c>
      <c r="C21" s="223">
        <v>55000</v>
      </c>
      <c r="D21" s="228"/>
      <c r="E21" s="260">
        <f>C21-D21-F21-G21-H21-I21</f>
        <v>19000</v>
      </c>
      <c r="F21" s="248">
        <v>25000</v>
      </c>
      <c r="G21" s="228">
        <v>11000</v>
      </c>
      <c r="H21" s="228">
        <v>0</v>
      </c>
      <c r="I21" s="228">
        <v>0</v>
      </c>
      <c r="J21" s="92"/>
      <c r="K21" s="92"/>
      <c r="L21" s="92"/>
    </row>
    <row r="22" spans="1:12" s="5" customFormat="1" ht="11.25" customHeight="1" hidden="1" thickBot="1">
      <c r="A22" s="213">
        <v>322</v>
      </c>
      <c r="B22" s="117" t="s">
        <v>98</v>
      </c>
      <c r="C22" s="210">
        <f>SUM(C23:C28)</f>
        <v>3809452</v>
      </c>
      <c r="D22" s="210">
        <f>SUM(D23:D28)</f>
        <v>1519</v>
      </c>
      <c r="E22" s="258">
        <f>SUM(E23:E28)</f>
        <v>1526349</v>
      </c>
      <c r="F22" s="210">
        <f>SUM(F23:F28)</f>
        <v>2256599</v>
      </c>
      <c r="G22" s="210">
        <f>SUM(G23:G28)</f>
        <v>24985</v>
      </c>
      <c r="H22" s="210">
        <f>SUM(H23:H28)</f>
        <v>0</v>
      </c>
      <c r="I22" s="210">
        <f>SUM(I23:I28)</f>
        <v>0</v>
      </c>
      <c r="J22" s="92"/>
      <c r="K22" s="92"/>
      <c r="L22" s="92"/>
    </row>
    <row r="23" spans="1:12" s="5" customFormat="1" ht="15" customHeight="1" hidden="1" thickBot="1">
      <c r="A23" s="213">
        <v>3221</v>
      </c>
      <c r="B23" s="214" t="s">
        <v>99</v>
      </c>
      <c r="C23" s="224">
        <v>454831</v>
      </c>
      <c r="D23" s="239">
        <v>0</v>
      </c>
      <c r="E23" s="264">
        <f aca="true" t="shared" si="0" ref="E23:E28">C23-D23-F23-G23-H23-I23</f>
        <v>182346</v>
      </c>
      <c r="F23" s="245">
        <v>259000</v>
      </c>
      <c r="G23" s="239">
        <v>13485</v>
      </c>
      <c r="H23" s="239">
        <v>0</v>
      </c>
      <c r="I23" s="239"/>
      <c r="J23" s="92"/>
      <c r="K23" s="92"/>
      <c r="L23" s="92"/>
    </row>
    <row r="24" spans="1:12" s="5" customFormat="1" ht="13.5" customHeight="1" hidden="1" thickBot="1">
      <c r="A24" s="213">
        <v>3222</v>
      </c>
      <c r="B24" s="214" t="s">
        <v>100</v>
      </c>
      <c r="C24" s="215">
        <v>2643010</v>
      </c>
      <c r="D24" s="228"/>
      <c r="E24" s="260">
        <f t="shared" si="0"/>
        <v>1086424</v>
      </c>
      <c r="F24" s="249">
        <v>1548586</v>
      </c>
      <c r="G24" s="216">
        <v>8000</v>
      </c>
      <c r="H24" s="215">
        <v>0</v>
      </c>
      <c r="I24" s="237">
        <v>0</v>
      </c>
      <c r="J24" s="92"/>
      <c r="K24" s="92"/>
      <c r="L24" s="92"/>
    </row>
    <row r="25" spans="1:12" s="5" customFormat="1" ht="12.75" customHeight="1" hidden="1" thickBot="1">
      <c r="A25" s="213">
        <v>3223</v>
      </c>
      <c r="B25" s="214" t="s">
        <v>101</v>
      </c>
      <c r="C25" s="215">
        <v>357500</v>
      </c>
      <c r="D25" s="228"/>
      <c r="E25" s="260">
        <f t="shared" si="0"/>
        <v>150625</v>
      </c>
      <c r="F25" s="248">
        <v>203375</v>
      </c>
      <c r="G25" s="216">
        <v>3500</v>
      </c>
      <c r="H25" s="215">
        <v>0</v>
      </c>
      <c r="I25" s="215"/>
      <c r="J25" s="92"/>
      <c r="K25" s="92"/>
      <c r="L25" s="92"/>
    </row>
    <row r="26" spans="1:12" s="5" customFormat="1" ht="15" customHeight="1" hidden="1" thickBot="1">
      <c r="A26" s="213">
        <v>3224</v>
      </c>
      <c r="B26" s="214" t="s">
        <v>102</v>
      </c>
      <c r="C26" s="215">
        <v>121725</v>
      </c>
      <c r="D26" s="216">
        <v>1519</v>
      </c>
      <c r="E26" s="260">
        <f t="shared" si="0"/>
        <v>34574</v>
      </c>
      <c r="F26" s="248">
        <v>85632</v>
      </c>
      <c r="G26" s="228"/>
      <c r="H26" s="215"/>
      <c r="I26" s="215">
        <v>0</v>
      </c>
      <c r="J26" s="92"/>
      <c r="K26" s="92"/>
      <c r="L26" s="92"/>
    </row>
    <row r="27" spans="1:12" s="5" customFormat="1" ht="14.25" customHeight="1" hidden="1" thickBot="1">
      <c r="A27" s="213">
        <v>3225</v>
      </c>
      <c r="B27" s="214" t="s">
        <v>103</v>
      </c>
      <c r="C27" s="215">
        <v>116855</v>
      </c>
      <c r="D27" s="228"/>
      <c r="E27" s="260">
        <f t="shared" si="0"/>
        <v>37347</v>
      </c>
      <c r="F27" s="248">
        <v>79508</v>
      </c>
      <c r="G27" s="228"/>
      <c r="H27" s="215">
        <v>0</v>
      </c>
      <c r="I27" s="215"/>
      <c r="J27" s="92"/>
      <c r="K27" s="92"/>
      <c r="L27" s="92"/>
    </row>
    <row r="28" spans="1:12" s="5" customFormat="1" ht="14.25" customHeight="1" hidden="1" thickBot="1">
      <c r="A28" s="213">
        <v>3227</v>
      </c>
      <c r="B28" s="214" t="s">
        <v>104</v>
      </c>
      <c r="C28" s="215">
        <v>115531</v>
      </c>
      <c r="D28" s="228"/>
      <c r="E28" s="260">
        <f t="shared" si="0"/>
        <v>35033</v>
      </c>
      <c r="F28" s="248">
        <v>80498</v>
      </c>
      <c r="G28" s="228"/>
      <c r="H28" s="215">
        <v>0</v>
      </c>
      <c r="I28" s="215">
        <v>0</v>
      </c>
      <c r="J28" s="92"/>
      <c r="K28" s="92"/>
      <c r="L28" s="92"/>
    </row>
    <row r="29" spans="1:12" s="5" customFormat="1" ht="15" customHeight="1" hidden="1" thickBot="1">
      <c r="A29" s="213">
        <v>323</v>
      </c>
      <c r="B29" s="117" t="s">
        <v>105</v>
      </c>
      <c r="C29" s="210">
        <f>SUM(C30:C38)</f>
        <v>2147326</v>
      </c>
      <c r="D29" s="210">
        <f>SUM(D30:D38)</f>
        <v>171871</v>
      </c>
      <c r="E29" s="258">
        <f>SUM(E30:E38)</f>
        <v>925029</v>
      </c>
      <c r="F29" s="210">
        <f>SUM(F30:F38)</f>
        <v>810332</v>
      </c>
      <c r="G29" s="210">
        <f>SUM(G30:G38)</f>
        <v>240094</v>
      </c>
      <c r="H29" s="210">
        <f>SUM(H30:H38)</f>
        <v>0</v>
      </c>
      <c r="I29" s="210">
        <f>SUM(I30:I38)</f>
        <v>0</v>
      </c>
      <c r="J29" s="92"/>
      <c r="K29" s="92"/>
      <c r="L29" s="92"/>
    </row>
    <row r="30" spans="1:12" s="5" customFormat="1" ht="14.25" customHeight="1" hidden="1" thickBot="1">
      <c r="A30" s="213">
        <v>3231</v>
      </c>
      <c r="B30" s="214" t="s">
        <v>106</v>
      </c>
      <c r="C30" s="215">
        <v>178750</v>
      </c>
      <c r="D30" s="239"/>
      <c r="E30" s="264">
        <f aca="true" t="shared" si="1" ref="E30:E40">C30-D30-F30-G30-H30-I30</f>
        <v>92550</v>
      </c>
      <c r="F30" s="250">
        <v>85000</v>
      </c>
      <c r="G30" s="239">
        <v>1200</v>
      </c>
      <c r="H30" s="219">
        <v>0</v>
      </c>
      <c r="I30" s="219">
        <v>0</v>
      </c>
      <c r="J30" s="92"/>
      <c r="K30" s="92"/>
      <c r="L30" s="92"/>
    </row>
    <row r="31" spans="1:12" s="5" customFormat="1" ht="12.75" customHeight="1" hidden="1" thickBot="1">
      <c r="A31" s="213">
        <v>3232</v>
      </c>
      <c r="B31" s="214" t="s">
        <v>107</v>
      </c>
      <c r="C31" s="225">
        <v>427650</v>
      </c>
      <c r="D31" s="242">
        <v>138390</v>
      </c>
      <c r="E31" s="264">
        <f t="shared" si="1"/>
        <v>126260</v>
      </c>
      <c r="F31" s="250">
        <v>163000</v>
      </c>
      <c r="G31" s="239"/>
      <c r="H31" s="219">
        <v>0</v>
      </c>
      <c r="I31" s="219">
        <v>0</v>
      </c>
      <c r="J31" s="92"/>
      <c r="K31" s="92"/>
      <c r="L31" s="92"/>
    </row>
    <row r="32" spans="1:12" s="5" customFormat="1" ht="15" customHeight="1" hidden="1" thickBot="1">
      <c r="A32" s="213">
        <v>3233</v>
      </c>
      <c r="B32" s="214" t="s">
        <v>108</v>
      </c>
      <c r="C32" s="215">
        <v>44140</v>
      </c>
      <c r="D32" s="239"/>
      <c r="E32" s="264">
        <f t="shared" si="1"/>
        <v>32140</v>
      </c>
      <c r="F32" s="250">
        <v>10000</v>
      </c>
      <c r="G32" s="239">
        <v>2000</v>
      </c>
      <c r="H32" s="219">
        <v>0</v>
      </c>
      <c r="I32" s="219">
        <v>0</v>
      </c>
      <c r="J32" s="92"/>
      <c r="K32" s="92"/>
      <c r="L32" s="92"/>
    </row>
    <row r="33" spans="1:12" s="5" customFormat="1" ht="13.5" customHeight="1" hidden="1" thickBot="1">
      <c r="A33" s="213">
        <v>3234</v>
      </c>
      <c r="B33" s="214" t="s">
        <v>109</v>
      </c>
      <c r="C33" s="215">
        <v>209250</v>
      </c>
      <c r="D33" s="239"/>
      <c r="E33" s="264">
        <f t="shared" si="1"/>
        <v>100350</v>
      </c>
      <c r="F33" s="250">
        <v>108900</v>
      </c>
      <c r="G33" s="239"/>
      <c r="H33" s="219">
        <v>0</v>
      </c>
      <c r="I33" s="219">
        <v>0</v>
      </c>
      <c r="J33" s="92"/>
      <c r="K33" s="92"/>
      <c r="L33" s="92"/>
    </row>
    <row r="34" spans="1:12" s="5" customFormat="1" ht="15" customHeight="1" hidden="1" thickBot="1">
      <c r="A34" s="213">
        <v>3235</v>
      </c>
      <c r="B34" s="214" t="s">
        <v>110</v>
      </c>
      <c r="C34" s="215">
        <v>14500</v>
      </c>
      <c r="D34" s="239"/>
      <c r="E34" s="264">
        <f t="shared" si="1"/>
        <v>8500</v>
      </c>
      <c r="F34" s="250">
        <v>6000</v>
      </c>
      <c r="G34" s="239"/>
      <c r="H34" s="219">
        <v>0</v>
      </c>
      <c r="I34" s="219">
        <v>0</v>
      </c>
      <c r="J34" s="92"/>
      <c r="K34" s="92"/>
      <c r="L34" s="92"/>
    </row>
    <row r="35" spans="1:12" s="5" customFormat="1" ht="14.25" customHeight="1" hidden="1" thickBot="1">
      <c r="A35" s="213">
        <v>3236</v>
      </c>
      <c r="B35" s="214" t="s">
        <v>111</v>
      </c>
      <c r="C35" s="215">
        <v>551500</v>
      </c>
      <c r="D35" s="239"/>
      <c r="E35" s="264">
        <f t="shared" si="1"/>
        <v>295000</v>
      </c>
      <c r="F35" s="250">
        <v>84000</v>
      </c>
      <c r="G35" s="239">
        <v>172500</v>
      </c>
      <c r="H35" s="219">
        <v>0</v>
      </c>
      <c r="I35" s="219">
        <v>0</v>
      </c>
      <c r="J35" s="92"/>
      <c r="K35" s="92"/>
      <c r="L35" s="92"/>
    </row>
    <row r="36" spans="1:12" s="5" customFormat="1" ht="14.25" customHeight="1" hidden="1" thickBot="1">
      <c r="A36" s="213">
        <v>3237</v>
      </c>
      <c r="B36" s="214" t="s">
        <v>112</v>
      </c>
      <c r="C36" s="215">
        <v>268703</v>
      </c>
      <c r="D36" s="239">
        <v>0</v>
      </c>
      <c r="E36" s="264">
        <f t="shared" si="1"/>
        <v>128009</v>
      </c>
      <c r="F36" s="250">
        <v>90000</v>
      </c>
      <c r="G36" s="239">
        <v>50694</v>
      </c>
      <c r="H36" s="219">
        <v>0</v>
      </c>
      <c r="I36" s="219">
        <v>0</v>
      </c>
      <c r="J36" s="92"/>
      <c r="K36" s="92"/>
      <c r="L36" s="92"/>
    </row>
    <row r="37" spans="1:12" s="5" customFormat="1" ht="20.25" customHeight="1" hidden="1" thickBot="1">
      <c r="A37" s="213">
        <v>3238</v>
      </c>
      <c r="B37" s="214" t="s">
        <v>113</v>
      </c>
      <c r="C37" s="226">
        <v>163673</v>
      </c>
      <c r="D37" s="239">
        <v>33481</v>
      </c>
      <c r="E37" s="264">
        <f t="shared" si="1"/>
        <v>38060</v>
      </c>
      <c r="F37" s="251">
        <v>78432</v>
      </c>
      <c r="G37" s="239">
        <v>13700</v>
      </c>
      <c r="H37" s="219">
        <v>0</v>
      </c>
      <c r="I37" s="219">
        <v>0</v>
      </c>
      <c r="J37" s="92"/>
      <c r="K37" s="92"/>
      <c r="L37" s="92"/>
    </row>
    <row r="38" spans="1:12" s="5" customFormat="1" ht="20.25" customHeight="1" hidden="1" thickBot="1">
      <c r="A38" s="221">
        <v>3239</v>
      </c>
      <c r="B38" s="222" t="s">
        <v>114</v>
      </c>
      <c r="C38" s="227">
        <v>289160</v>
      </c>
      <c r="D38" s="243"/>
      <c r="E38" s="264">
        <f t="shared" si="1"/>
        <v>104160</v>
      </c>
      <c r="F38" s="247">
        <v>185000</v>
      </c>
      <c r="G38" s="239"/>
      <c r="H38" s="219">
        <v>0</v>
      </c>
      <c r="I38" s="219">
        <v>0</v>
      </c>
      <c r="J38" s="92"/>
      <c r="K38" s="92"/>
      <c r="L38" s="92"/>
    </row>
    <row r="39" spans="1:12" s="5" customFormat="1" ht="20.25" customHeight="1" hidden="1" thickBot="1">
      <c r="A39" s="221">
        <v>324</v>
      </c>
      <c r="B39" s="222" t="s">
        <v>115</v>
      </c>
      <c r="C39" s="220">
        <f>C40</f>
        <v>21174</v>
      </c>
      <c r="D39" s="220">
        <f>D40</f>
        <v>0</v>
      </c>
      <c r="E39" s="262">
        <f>E40</f>
        <v>0</v>
      </c>
      <c r="F39" s="220">
        <f>F40</f>
        <v>0</v>
      </c>
      <c r="G39" s="220">
        <f>G40</f>
        <v>21174</v>
      </c>
      <c r="H39" s="220">
        <f>H40</f>
        <v>0</v>
      </c>
      <c r="I39" s="220">
        <f>I40</f>
        <v>0</v>
      </c>
      <c r="J39" s="92"/>
      <c r="K39" s="92"/>
      <c r="L39" s="92"/>
    </row>
    <row r="40" spans="1:12" s="5" customFormat="1" ht="14.25" customHeight="1" hidden="1" thickBot="1">
      <c r="A40" s="221">
        <v>3241</v>
      </c>
      <c r="B40" s="222" t="s">
        <v>116</v>
      </c>
      <c r="C40" s="228">
        <v>21174</v>
      </c>
      <c r="D40" s="228"/>
      <c r="E40" s="264">
        <f t="shared" si="1"/>
        <v>0</v>
      </c>
      <c r="F40" s="237">
        <v>0</v>
      </c>
      <c r="G40" s="228">
        <v>21174</v>
      </c>
      <c r="H40" s="215">
        <v>0</v>
      </c>
      <c r="I40" s="215">
        <v>0</v>
      </c>
      <c r="J40" s="92"/>
      <c r="K40" s="92"/>
      <c r="L40" s="92"/>
    </row>
    <row r="41" spans="1:12" s="5" customFormat="1" ht="20.25" customHeight="1" hidden="1" thickBot="1">
      <c r="A41" s="213">
        <v>329</v>
      </c>
      <c r="B41" s="117" t="s">
        <v>117</v>
      </c>
      <c r="C41" s="210">
        <f>SUM(C42:C47)</f>
        <v>263364</v>
      </c>
      <c r="D41" s="210">
        <f>SUM(D42:D47)</f>
        <v>0</v>
      </c>
      <c r="E41" s="258">
        <f>SUM(E42:E47)</f>
        <v>190239</v>
      </c>
      <c r="F41" s="210">
        <f>SUM(F42:F47)</f>
        <v>72000</v>
      </c>
      <c r="G41" s="210">
        <f>SUM(G42:G47)</f>
        <v>1125</v>
      </c>
      <c r="H41" s="210">
        <f>SUM(H42:H47)</f>
        <v>0</v>
      </c>
      <c r="I41" s="210">
        <f>SUM(I42:I47)</f>
        <v>0</v>
      </c>
      <c r="J41" s="92"/>
      <c r="K41" s="92"/>
      <c r="L41" s="92"/>
    </row>
    <row r="42" spans="1:12" s="5" customFormat="1" ht="16.5" customHeight="1" hidden="1" thickBot="1">
      <c r="A42" s="213">
        <v>3291</v>
      </c>
      <c r="B42" s="214" t="s">
        <v>118</v>
      </c>
      <c r="C42" s="225">
        <v>72440</v>
      </c>
      <c r="D42" s="228">
        <v>0</v>
      </c>
      <c r="E42" s="260">
        <f aca="true" t="shared" si="2" ref="E42:E47">C42-D42-F42-G42-H42-I42</f>
        <v>72440</v>
      </c>
      <c r="F42" s="237">
        <v>0</v>
      </c>
      <c r="G42" s="228"/>
      <c r="H42" s="237">
        <v>0</v>
      </c>
      <c r="I42" s="237">
        <v>0</v>
      </c>
      <c r="J42" s="92"/>
      <c r="K42" s="92"/>
      <c r="L42" s="92"/>
    </row>
    <row r="43" spans="1:12" s="5" customFormat="1" ht="12.75" customHeight="1" hidden="1" thickBot="1">
      <c r="A43" s="213">
        <v>3292</v>
      </c>
      <c r="B43" s="214" t="s">
        <v>119</v>
      </c>
      <c r="C43" s="229">
        <v>79000</v>
      </c>
      <c r="D43" s="228">
        <v>0</v>
      </c>
      <c r="E43" s="260">
        <f t="shared" si="2"/>
        <v>41000</v>
      </c>
      <c r="F43" s="252">
        <v>38000</v>
      </c>
      <c r="G43" s="228"/>
      <c r="H43" s="237">
        <v>0</v>
      </c>
      <c r="I43" s="237">
        <v>0</v>
      </c>
      <c r="J43" s="92"/>
      <c r="K43" s="92"/>
      <c r="L43" s="92"/>
    </row>
    <row r="44" spans="1:12" s="5" customFormat="1" ht="15.75" customHeight="1" hidden="1" thickBot="1">
      <c r="A44" s="213">
        <v>3293</v>
      </c>
      <c r="B44" s="214" t="s">
        <v>120</v>
      </c>
      <c r="C44" s="215">
        <v>23262</v>
      </c>
      <c r="D44" s="237">
        <v>0</v>
      </c>
      <c r="E44" s="260">
        <f t="shared" si="2"/>
        <v>23262</v>
      </c>
      <c r="F44" s="237">
        <v>0</v>
      </c>
      <c r="G44" s="228"/>
      <c r="H44" s="237">
        <v>0</v>
      </c>
      <c r="I44" s="237">
        <v>0</v>
      </c>
      <c r="J44" s="92"/>
      <c r="K44" s="92"/>
      <c r="L44" s="92"/>
    </row>
    <row r="45" spans="1:12" s="5" customFormat="1" ht="14.25" customHeight="1" hidden="1" thickBot="1">
      <c r="A45" s="213">
        <v>3294</v>
      </c>
      <c r="B45" s="214" t="s">
        <v>121</v>
      </c>
      <c r="C45" s="215">
        <v>12000</v>
      </c>
      <c r="D45" s="237">
        <v>0</v>
      </c>
      <c r="E45" s="260">
        <f t="shared" si="2"/>
        <v>12000</v>
      </c>
      <c r="F45" s="237">
        <v>0</v>
      </c>
      <c r="G45" s="228"/>
      <c r="H45" s="237">
        <v>0</v>
      </c>
      <c r="I45" s="237">
        <v>0</v>
      </c>
      <c r="J45" s="92"/>
      <c r="K45" s="92"/>
      <c r="L45" s="92"/>
    </row>
    <row r="46" spans="1:12" s="5" customFormat="1" ht="16.5" customHeight="1" hidden="1" thickBot="1">
      <c r="A46" s="213">
        <v>3295</v>
      </c>
      <c r="B46" s="214" t="s">
        <v>122</v>
      </c>
      <c r="C46" s="225">
        <v>51587</v>
      </c>
      <c r="D46" s="237">
        <v>0</v>
      </c>
      <c r="E46" s="260">
        <f t="shared" si="2"/>
        <v>24587</v>
      </c>
      <c r="F46" s="253">
        <v>27000</v>
      </c>
      <c r="G46" s="228"/>
      <c r="H46" s="237">
        <v>0</v>
      </c>
      <c r="I46" s="237">
        <v>0</v>
      </c>
      <c r="J46" s="92"/>
      <c r="K46" s="92"/>
      <c r="L46" s="92"/>
    </row>
    <row r="47" spans="1:12" s="5" customFormat="1" ht="20.25" customHeight="1" hidden="1" thickBot="1">
      <c r="A47" s="213">
        <v>3299</v>
      </c>
      <c r="B47" s="214" t="s">
        <v>123</v>
      </c>
      <c r="C47" s="215">
        <v>25075</v>
      </c>
      <c r="D47" s="237">
        <v>0</v>
      </c>
      <c r="E47" s="261">
        <f t="shared" si="2"/>
        <v>16950</v>
      </c>
      <c r="F47" s="253">
        <v>7000</v>
      </c>
      <c r="G47" s="228">
        <v>1125</v>
      </c>
      <c r="H47" s="237">
        <v>0</v>
      </c>
      <c r="I47" s="237">
        <v>0</v>
      </c>
      <c r="J47" s="92"/>
      <c r="K47" s="92"/>
      <c r="L47" s="92"/>
    </row>
    <row r="48" spans="1:12" s="5" customFormat="1" ht="20.25" customHeight="1" hidden="1" thickBot="1">
      <c r="A48" s="211">
        <v>34</v>
      </c>
      <c r="B48" s="209" t="s">
        <v>124</v>
      </c>
      <c r="C48" s="210">
        <f>C49</f>
        <v>10000</v>
      </c>
      <c r="D48" s="210">
        <f>D49</f>
        <v>0</v>
      </c>
      <c r="E48" s="258">
        <f>E49</f>
        <v>9950</v>
      </c>
      <c r="F48" s="210">
        <f>F49</f>
        <v>50</v>
      </c>
      <c r="G48" s="210">
        <f>G49</f>
        <v>0</v>
      </c>
      <c r="H48" s="210">
        <f>H49</f>
        <v>0</v>
      </c>
      <c r="I48" s="210">
        <f>I49</f>
        <v>0</v>
      </c>
      <c r="J48" s="92"/>
      <c r="K48" s="97">
        <v>10000</v>
      </c>
      <c r="L48" s="97">
        <v>10000</v>
      </c>
    </row>
    <row r="49" spans="1:12" s="5" customFormat="1" ht="20.25" customHeight="1" hidden="1" thickBot="1">
      <c r="A49" s="213">
        <v>343</v>
      </c>
      <c r="B49" s="117" t="s">
        <v>125</v>
      </c>
      <c r="C49" s="210">
        <f>C50+C51</f>
        <v>10000</v>
      </c>
      <c r="D49" s="210">
        <f>D50+D51</f>
        <v>0</v>
      </c>
      <c r="E49" s="258">
        <f>E50+E51</f>
        <v>9950</v>
      </c>
      <c r="F49" s="210">
        <f>F50+F51</f>
        <v>50</v>
      </c>
      <c r="G49" s="210">
        <f>G50+G51</f>
        <v>0</v>
      </c>
      <c r="H49" s="210">
        <f>H50+H51</f>
        <v>0</v>
      </c>
      <c r="I49" s="210">
        <f>I50+I51</f>
        <v>0</v>
      </c>
      <c r="J49" s="92"/>
      <c r="K49" s="92"/>
      <c r="L49" s="92"/>
    </row>
    <row r="50" spans="1:12" s="5" customFormat="1" ht="15" customHeight="1" hidden="1" thickBot="1">
      <c r="A50" s="213">
        <v>3431</v>
      </c>
      <c r="B50" s="214" t="s">
        <v>126</v>
      </c>
      <c r="C50" s="223">
        <v>9900</v>
      </c>
      <c r="D50" s="237">
        <v>0</v>
      </c>
      <c r="E50" s="260">
        <f>C50-D50-F50-G50-H50-I50</f>
        <v>9900</v>
      </c>
      <c r="F50" s="237">
        <v>0</v>
      </c>
      <c r="G50" s="228"/>
      <c r="H50" s="237">
        <v>0</v>
      </c>
      <c r="I50" s="237">
        <v>0</v>
      </c>
      <c r="J50" s="92"/>
      <c r="K50" s="92"/>
      <c r="L50" s="92"/>
    </row>
    <row r="51" spans="1:12" s="5" customFormat="1" ht="13.5" customHeight="1" hidden="1" thickBot="1">
      <c r="A51" s="213">
        <v>3434</v>
      </c>
      <c r="B51" s="214" t="s">
        <v>34</v>
      </c>
      <c r="C51" s="223">
        <v>100</v>
      </c>
      <c r="D51" s="237">
        <v>0</v>
      </c>
      <c r="E51" s="260">
        <f>C51-D51-F51-G51-H51-I51</f>
        <v>50</v>
      </c>
      <c r="F51" s="237">
        <v>50</v>
      </c>
      <c r="G51" s="228"/>
      <c r="H51" s="237">
        <v>0</v>
      </c>
      <c r="I51" s="237">
        <v>0</v>
      </c>
      <c r="J51" s="92"/>
      <c r="K51" s="92"/>
      <c r="L51" s="92"/>
    </row>
    <row r="52" spans="1:12" s="5" customFormat="1" ht="20.25" customHeight="1" hidden="1" thickBot="1">
      <c r="A52" s="211">
        <v>38</v>
      </c>
      <c r="B52" s="230" t="s">
        <v>127</v>
      </c>
      <c r="C52" s="220">
        <f>C53+C55+C57</f>
        <v>452292</v>
      </c>
      <c r="D52" s="220">
        <f>D53+D55+D57</f>
        <v>0</v>
      </c>
      <c r="E52" s="262">
        <f>E53+E55+E57</f>
        <v>0</v>
      </c>
      <c r="F52" s="220">
        <f>F53+F55+F57</f>
        <v>450000</v>
      </c>
      <c r="G52" s="220">
        <f>G53+G55+G57</f>
        <v>2292</v>
      </c>
      <c r="H52" s="220">
        <f>H53+H55+H57</f>
        <v>0</v>
      </c>
      <c r="I52" s="220">
        <f>I53+I55+I57</f>
        <v>0</v>
      </c>
      <c r="J52" s="92"/>
      <c r="K52" s="97">
        <v>20000</v>
      </c>
      <c r="L52" s="97">
        <v>20000</v>
      </c>
    </row>
    <row r="53" spans="1:12" s="5" customFormat="1" ht="16.5" customHeight="1" hidden="1" thickBot="1">
      <c r="A53" s="267">
        <v>381</v>
      </c>
      <c r="B53" s="232" t="s">
        <v>128</v>
      </c>
      <c r="C53" s="220">
        <f>C54</f>
        <v>2292</v>
      </c>
      <c r="D53" s="220">
        <f>D54</f>
        <v>0</v>
      </c>
      <c r="E53" s="262">
        <f>E54</f>
        <v>0</v>
      </c>
      <c r="F53" s="220">
        <f>F54</f>
        <v>0</v>
      </c>
      <c r="G53" s="220">
        <f>G54</f>
        <v>2292</v>
      </c>
      <c r="H53" s="220">
        <f>H54</f>
        <v>0</v>
      </c>
      <c r="I53" s="220">
        <f>I54</f>
        <v>0</v>
      </c>
      <c r="J53" s="92"/>
      <c r="K53" s="92"/>
      <c r="L53" s="92"/>
    </row>
    <row r="54" spans="1:12" s="5" customFormat="1" ht="12.75" customHeight="1" hidden="1" thickBot="1">
      <c r="A54" s="267">
        <v>3812</v>
      </c>
      <c r="B54" s="232" t="s">
        <v>129</v>
      </c>
      <c r="C54" s="227">
        <v>2292</v>
      </c>
      <c r="D54" s="220"/>
      <c r="E54" s="260">
        <f>C54-D54-F54-G54-H54-I54</f>
        <v>0</v>
      </c>
      <c r="F54" s="220"/>
      <c r="G54" s="216">
        <v>2292</v>
      </c>
      <c r="H54" s="220">
        <v>0</v>
      </c>
      <c r="I54" s="220">
        <v>0</v>
      </c>
      <c r="J54" s="92"/>
      <c r="K54" s="92"/>
      <c r="L54" s="92"/>
    </row>
    <row r="55" spans="1:12" s="5" customFormat="1" ht="16.5" customHeight="1" hidden="1" thickBot="1">
      <c r="A55" s="267">
        <v>382</v>
      </c>
      <c r="B55" s="232" t="s">
        <v>130</v>
      </c>
      <c r="C55" s="220">
        <f>C56</f>
        <v>0</v>
      </c>
      <c r="D55" s="220">
        <f>D56</f>
        <v>0</v>
      </c>
      <c r="E55" s="262">
        <f>E56</f>
        <v>0</v>
      </c>
      <c r="F55" s="220">
        <f>F56</f>
        <v>0</v>
      </c>
      <c r="G55" s="220">
        <f>G56</f>
        <v>0</v>
      </c>
      <c r="H55" s="220">
        <f>H56</f>
        <v>0</v>
      </c>
      <c r="I55" s="220">
        <f>I56</f>
        <v>0</v>
      </c>
      <c r="J55" s="92"/>
      <c r="K55" s="92"/>
      <c r="L55" s="92"/>
    </row>
    <row r="56" spans="1:12" s="5" customFormat="1" ht="14.25" customHeight="1" hidden="1" thickBot="1">
      <c r="A56" s="231">
        <v>3821</v>
      </c>
      <c r="B56" s="232" t="s">
        <v>131</v>
      </c>
      <c r="C56" s="220">
        <v>0</v>
      </c>
      <c r="D56" s="220"/>
      <c r="E56" s="260">
        <f>C56-D56-F56-G56-H56-I56</f>
        <v>0</v>
      </c>
      <c r="F56" s="220"/>
      <c r="G56" s="228"/>
      <c r="H56" s="220">
        <v>0</v>
      </c>
      <c r="I56" s="220">
        <v>0</v>
      </c>
      <c r="J56" s="92"/>
      <c r="K56" s="92"/>
      <c r="L56" s="92"/>
    </row>
    <row r="57" spans="1:12" s="5" customFormat="1" ht="16.5" customHeight="1" hidden="1" thickBot="1">
      <c r="A57" s="213">
        <v>383</v>
      </c>
      <c r="B57" s="214" t="s">
        <v>132</v>
      </c>
      <c r="C57" s="212">
        <f>C58</f>
        <v>450000</v>
      </c>
      <c r="D57" s="212">
        <f>D58</f>
        <v>0</v>
      </c>
      <c r="E57" s="259">
        <f>E58</f>
        <v>0</v>
      </c>
      <c r="F57" s="254">
        <f>F58</f>
        <v>450000</v>
      </c>
      <c r="G57" s="212">
        <f>G58</f>
        <v>0</v>
      </c>
      <c r="H57" s="212">
        <f>H58</f>
        <v>0</v>
      </c>
      <c r="I57" s="212">
        <f>I58</f>
        <v>0</v>
      </c>
      <c r="J57" s="92"/>
      <c r="K57" s="92"/>
      <c r="L57" s="92"/>
    </row>
    <row r="58" spans="1:12" s="5" customFormat="1" ht="14.25" customHeight="1" hidden="1" thickBot="1">
      <c r="A58" s="213">
        <v>3831</v>
      </c>
      <c r="B58" s="214" t="s">
        <v>133</v>
      </c>
      <c r="C58" s="228">
        <v>450000</v>
      </c>
      <c r="D58" s="237">
        <v>0</v>
      </c>
      <c r="E58" s="265">
        <v>0</v>
      </c>
      <c r="F58" s="253">
        <v>450000</v>
      </c>
      <c r="G58" s="228"/>
      <c r="H58" s="237">
        <v>0</v>
      </c>
      <c r="I58" s="237">
        <v>0</v>
      </c>
      <c r="J58" s="92"/>
      <c r="K58" s="92"/>
      <c r="L58" s="92"/>
    </row>
    <row r="59" spans="1:12" s="5" customFormat="1" ht="24" customHeight="1" hidden="1" thickBot="1">
      <c r="A59" s="211">
        <v>4</v>
      </c>
      <c r="B59" s="209" t="s">
        <v>57</v>
      </c>
      <c r="C59" s="210">
        <f>C60+C64+C79</f>
        <v>1386201</v>
      </c>
      <c r="D59" s="210">
        <f>D60+D64+D79</f>
        <v>45000</v>
      </c>
      <c r="E59" s="258">
        <f>E60+E64+E79</f>
        <v>1035726</v>
      </c>
      <c r="F59" s="210">
        <f>F60+F64+F79</f>
        <v>265525</v>
      </c>
      <c r="G59" s="210">
        <f>G60+G64+G79</f>
        <v>9450</v>
      </c>
      <c r="H59" s="210">
        <f>H60+H64+H79</f>
        <v>0</v>
      </c>
      <c r="I59" s="210">
        <f>I60+I64+I79</f>
        <v>30500</v>
      </c>
      <c r="J59" s="92"/>
      <c r="K59" s="210">
        <f>K60+K64+K79</f>
        <v>3098051</v>
      </c>
      <c r="L59" s="210">
        <f>L60+L64+L79</f>
        <v>915975</v>
      </c>
    </row>
    <row r="60" spans="1:12" s="5" customFormat="1" ht="20.25" customHeight="1" hidden="1" thickBot="1">
      <c r="A60" s="211">
        <v>41</v>
      </c>
      <c r="B60" s="209" t="s">
        <v>134</v>
      </c>
      <c r="C60" s="210">
        <f>C61</f>
        <v>11750</v>
      </c>
      <c r="D60" s="210">
        <f>D61</f>
        <v>0</v>
      </c>
      <c r="E60" s="258">
        <f>E61</f>
        <v>6750</v>
      </c>
      <c r="F60" s="210">
        <f>F61</f>
        <v>5000</v>
      </c>
      <c r="G60" s="210">
        <f>G61</f>
        <v>0</v>
      </c>
      <c r="H60" s="210">
        <f>H61</f>
        <v>0</v>
      </c>
      <c r="I60" s="210">
        <f>I61</f>
        <v>0</v>
      </c>
      <c r="J60" s="92"/>
      <c r="K60" s="97">
        <v>11750</v>
      </c>
      <c r="L60" s="97">
        <v>11750</v>
      </c>
    </row>
    <row r="61" spans="1:12" s="5" customFormat="1" ht="15" customHeight="1" hidden="1" thickBot="1">
      <c r="A61" s="213">
        <v>412</v>
      </c>
      <c r="B61" s="117" t="s">
        <v>135</v>
      </c>
      <c r="C61" s="210">
        <f>C62+C63</f>
        <v>11750</v>
      </c>
      <c r="D61" s="210">
        <f>D62+D63</f>
        <v>0</v>
      </c>
      <c r="E61" s="258">
        <f>E62+E63</f>
        <v>6750</v>
      </c>
      <c r="F61" s="210">
        <f>F62+F63</f>
        <v>5000</v>
      </c>
      <c r="G61" s="210">
        <f>G62+G63</f>
        <v>0</v>
      </c>
      <c r="H61" s="210">
        <f>H62+H63</f>
        <v>0</v>
      </c>
      <c r="I61" s="210">
        <f>I62+I63</f>
        <v>0</v>
      </c>
      <c r="J61" s="92"/>
      <c r="K61" s="92"/>
      <c r="L61" s="92"/>
    </row>
    <row r="62" spans="1:12" s="5" customFormat="1" ht="14.25" customHeight="1" hidden="1" thickBot="1">
      <c r="A62" s="213">
        <v>4123</v>
      </c>
      <c r="B62" s="222" t="s">
        <v>136</v>
      </c>
      <c r="C62" s="223">
        <v>11750</v>
      </c>
      <c r="D62" s="228">
        <v>0</v>
      </c>
      <c r="E62" s="260">
        <f>C62-D62-F62-G62-H62-I62</f>
        <v>6750</v>
      </c>
      <c r="F62" s="228">
        <v>5000</v>
      </c>
      <c r="G62" s="228"/>
      <c r="H62" s="228">
        <v>0</v>
      </c>
      <c r="I62" s="228">
        <v>0</v>
      </c>
      <c r="J62" s="92"/>
      <c r="K62" s="92"/>
      <c r="L62" s="92"/>
    </row>
    <row r="63" spans="1:12" s="5" customFormat="1" ht="14.25" customHeight="1" hidden="1" thickBot="1">
      <c r="A63" s="213">
        <v>4124</v>
      </c>
      <c r="B63" s="222" t="s">
        <v>137</v>
      </c>
      <c r="C63" s="237">
        <v>0</v>
      </c>
      <c r="D63" s="228">
        <v>0</v>
      </c>
      <c r="E63" s="260">
        <f>C63-D63-F63-G63-H63-I63</f>
        <v>0</v>
      </c>
      <c r="F63" s="228">
        <v>0</v>
      </c>
      <c r="G63" s="228"/>
      <c r="H63" s="228">
        <v>0</v>
      </c>
      <c r="I63" s="228">
        <v>0</v>
      </c>
      <c r="J63" s="92"/>
      <c r="K63" s="92"/>
      <c r="L63" s="92"/>
    </row>
    <row r="64" spans="1:12" s="5" customFormat="1" ht="22.5" customHeight="1" hidden="1" thickBot="1">
      <c r="A64" s="211">
        <v>42</v>
      </c>
      <c r="B64" s="209" t="s">
        <v>138</v>
      </c>
      <c r="C64" s="220">
        <f>C65+C68+C75+C77</f>
        <v>1374451</v>
      </c>
      <c r="D64" s="220">
        <f>D65+D68+D75+D77</f>
        <v>45000</v>
      </c>
      <c r="E64" s="262">
        <f>E65+E68+E75+E77</f>
        <v>1028976</v>
      </c>
      <c r="F64" s="255">
        <f>F65+F68+F75+F77</f>
        <v>260525</v>
      </c>
      <c r="G64" s="220">
        <f>G65+G68+G75+G77</f>
        <v>9450</v>
      </c>
      <c r="H64" s="220">
        <f>H65+H68+H75+H77</f>
        <v>0</v>
      </c>
      <c r="I64" s="220">
        <f>I65+I68+I75+I77</f>
        <v>30500</v>
      </c>
      <c r="J64" s="92"/>
      <c r="K64" s="97">
        <v>3086301</v>
      </c>
      <c r="L64" s="97">
        <v>904225</v>
      </c>
    </row>
    <row r="65" spans="1:12" s="5" customFormat="1" ht="14.25" customHeight="1" hidden="1" thickBot="1">
      <c r="A65" s="213">
        <v>421</v>
      </c>
      <c r="B65" s="117" t="s">
        <v>139</v>
      </c>
      <c r="C65" s="220">
        <f>C66+C67</f>
        <v>569576</v>
      </c>
      <c r="D65" s="220">
        <f>D66+D67</f>
        <v>0</v>
      </c>
      <c r="E65" s="262">
        <f>E66+E67</f>
        <v>569576</v>
      </c>
      <c r="F65" s="220">
        <f>F66+F67</f>
        <v>0</v>
      </c>
      <c r="G65" s="220"/>
      <c r="H65" s="220">
        <f>H66+H67</f>
        <v>0</v>
      </c>
      <c r="I65" s="220">
        <f>I66+I67</f>
        <v>0</v>
      </c>
      <c r="J65" s="92"/>
      <c r="K65" s="92"/>
      <c r="L65" s="92"/>
    </row>
    <row r="66" spans="1:12" s="5" customFormat="1" ht="12.75" customHeight="1" hidden="1" thickBot="1">
      <c r="A66" s="213">
        <v>4211</v>
      </c>
      <c r="B66" s="222" t="s">
        <v>140</v>
      </c>
      <c r="C66" s="223">
        <v>569576</v>
      </c>
      <c r="D66" s="228">
        <v>0</v>
      </c>
      <c r="E66" s="260">
        <f>C66-D66-F66-G66-H66-I66</f>
        <v>569576</v>
      </c>
      <c r="F66" s="228">
        <v>0</v>
      </c>
      <c r="G66" s="228"/>
      <c r="H66" s="228">
        <v>0</v>
      </c>
      <c r="I66" s="228">
        <v>0</v>
      </c>
      <c r="J66" s="92"/>
      <c r="K66" s="92"/>
      <c r="L66" s="92"/>
    </row>
    <row r="67" spans="1:12" s="5" customFormat="1" ht="11.25" customHeight="1" hidden="1" thickBot="1">
      <c r="A67" s="213">
        <v>4213</v>
      </c>
      <c r="B67" s="222" t="s">
        <v>141</v>
      </c>
      <c r="C67" s="228">
        <v>0</v>
      </c>
      <c r="D67" s="228">
        <v>0</v>
      </c>
      <c r="E67" s="260">
        <f>C67-D67-F67-G67-H67-I67</f>
        <v>0</v>
      </c>
      <c r="F67" s="228">
        <v>0</v>
      </c>
      <c r="G67" s="228"/>
      <c r="H67" s="228">
        <v>0</v>
      </c>
      <c r="I67" s="228">
        <v>0</v>
      </c>
      <c r="J67" s="92"/>
      <c r="K67" s="92"/>
      <c r="L67" s="92"/>
    </row>
    <row r="68" spans="1:12" s="5" customFormat="1" ht="14.25" customHeight="1" hidden="1" thickBot="1">
      <c r="A68" s="213">
        <v>422</v>
      </c>
      <c r="B68" s="222" t="s">
        <v>142</v>
      </c>
      <c r="C68" s="220">
        <f>SUM(C69:C74)</f>
        <v>719175</v>
      </c>
      <c r="D68" s="220">
        <f>SUM(D69:D74)</f>
        <v>45000</v>
      </c>
      <c r="E68" s="262">
        <f>SUM(E69:E74)</f>
        <v>439400</v>
      </c>
      <c r="F68" s="220">
        <f>SUM(F69:F74)</f>
        <v>204275</v>
      </c>
      <c r="G68" s="220">
        <f>SUM(G69:G74)</f>
        <v>0</v>
      </c>
      <c r="H68" s="220">
        <f>SUM(H69:H74)</f>
        <v>0</v>
      </c>
      <c r="I68" s="220">
        <f>SUM(I69:I74)</f>
        <v>30500</v>
      </c>
      <c r="J68" s="92"/>
      <c r="K68" s="92"/>
      <c r="L68" s="92"/>
    </row>
    <row r="69" spans="1:12" s="5" customFormat="1" ht="14.25" customHeight="1" hidden="1" thickBot="1">
      <c r="A69" s="213">
        <v>4221</v>
      </c>
      <c r="B69" s="214" t="s">
        <v>143</v>
      </c>
      <c r="C69" s="225">
        <v>233988</v>
      </c>
      <c r="D69" s="228">
        <v>0</v>
      </c>
      <c r="E69" s="260">
        <f aca="true" t="shared" si="3" ref="E69:E78">C69-D69-F69-G69-H69-I69</f>
        <v>53400</v>
      </c>
      <c r="F69" s="256">
        <v>150088</v>
      </c>
      <c r="G69" s="228"/>
      <c r="H69" s="228"/>
      <c r="I69" s="228">
        <v>30500</v>
      </c>
      <c r="J69" s="92"/>
      <c r="K69" s="92"/>
      <c r="L69" s="92"/>
    </row>
    <row r="70" spans="1:12" s="5" customFormat="1" ht="14.25" customHeight="1" hidden="1" thickBot="1">
      <c r="A70" s="213">
        <v>4222</v>
      </c>
      <c r="B70" s="214" t="s">
        <v>144</v>
      </c>
      <c r="C70" s="215">
        <v>0</v>
      </c>
      <c r="D70" s="228">
        <v>0</v>
      </c>
      <c r="E70" s="260">
        <f t="shared" si="3"/>
        <v>0</v>
      </c>
      <c r="F70" s="256">
        <v>0</v>
      </c>
      <c r="G70" s="228"/>
      <c r="H70" s="228"/>
      <c r="I70" s="228"/>
      <c r="J70" s="92"/>
      <c r="K70" s="92"/>
      <c r="L70" s="92"/>
    </row>
    <row r="71" spans="1:12" s="5" customFormat="1" ht="14.25" customHeight="1" hidden="1" thickBot="1">
      <c r="A71" s="213">
        <v>4223</v>
      </c>
      <c r="B71" s="214" t="s">
        <v>145</v>
      </c>
      <c r="C71" s="228">
        <v>54187</v>
      </c>
      <c r="D71" s="228">
        <v>0</v>
      </c>
      <c r="E71" s="260">
        <f t="shared" si="3"/>
        <v>0</v>
      </c>
      <c r="F71" s="256">
        <v>54187</v>
      </c>
      <c r="G71" s="228"/>
      <c r="H71" s="228"/>
      <c r="I71" s="228"/>
      <c r="J71" s="92"/>
      <c r="K71" s="92"/>
      <c r="L71" s="92"/>
    </row>
    <row r="72" spans="1:12" s="5" customFormat="1" ht="14.25" customHeight="1" hidden="1" thickBot="1">
      <c r="A72" s="213">
        <v>4224</v>
      </c>
      <c r="B72" s="214" t="s">
        <v>146</v>
      </c>
      <c r="C72" s="238">
        <v>431000</v>
      </c>
      <c r="D72" s="216">
        <v>45000</v>
      </c>
      <c r="E72" s="260">
        <f t="shared" si="3"/>
        <v>386000</v>
      </c>
      <c r="F72" s="257">
        <v>0</v>
      </c>
      <c r="G72" s="228">
        <v>0</v>
      </c>
      <c r="H72" s="228"/>
      <c r="I72" s="228">
        <v>0</v>
      </c>
      <c r="J72" s="92"/>
      <c r="K72" s="92"/>
      <c r="L72" s="92"/>
    </row>
    <row r="73" spans="1:12" s="5" customFormat="1" ht="15" customHeight="1" hidden="1" thickBot="1">
      <c r="A73" s="213">
        <v>4225</v>
      </c>
      <c r="B73" s="214" t="s">
        <v>147</v>
      </c>
      <c r="C73" s="216">
        <v>0</v>
      </c>
      <c r="D73" s="228">
        <v>0</v>
      </c>
      <c r="E73" s="260">
        <f t="shared" si="3"/>
        <v>0</v>
      </c>
      <c r="F73" s="228">
        <v>0</v>
      </c>
      <c r="G73" s="228"/>
      <c r="H73" s="228"/>
      <c r="I73" s="228">
        <v>0</v>
      </c>
      <c r="J73" s="92"/>
      <c r="K73" s="92"/>
      <c r="L73" s="92"/>
    </row>
    <row r="74" spans="1:12" s="5" customFormat="1" ht="12" customHeight="1" hidden="1" thickBot="1">
      <c r="A74" s="213">
        <v>4227</v>
      </c>
      <c r="B74" s="214" t="s">
        <v>148</v>
      </c>
      <c r="C74" s="216">
        <v>0</v>
      </c>
      <c r="D74" s="228">
        <v>0</v>
      </c>
      <c r="E74" s="260">
        <f t="shared" si="3"/>
        <v>0</v>
      </c>
      <c r="F74" s="228">
        <v>0</v>
      </c>
      <c r="G74" s="228"/>
      <c r="H74" s="228">
        <v>0</v>
      </c>
      <c r="I74" s="228">
        <v>0</v>
      </c>
      <c r="J74" s="92"/>
      <c r="K74" s="92"/>
      <c r="L74" s="92"/>
    </row>
    <row r="75" spans="1:12" s="5" customFormat="1" ht="13.5" customHeight="1" hidden="1" thickBot="1">
      <c r="A75" s="213">
        <v>423</v>
      </c>
      <c r="B75" s="214" t="s">
        <v>149</v>
      </c>
      <c r="C75" s="212">
        <f>C76</f>
        <v>0</v>
      </c>
      <c r="D75" s="212">
        <f>D76</f>
        <v>0</v>
      </c>
      <c r="E75" s="259">
        <f>E76</f>
        <v>0</v>
      </c>
      <c r="F75" s="212">
        <f>F76</f>
        <v>0</v>
      </c>
      <c r="G75" s="212">
        <f>G76</f>
        <v>0</v>
      </c>
      <c r="H75" s="212">
        <f>H76</f>
        <v>0</v>
      </c>
      <c r="I75" s="212">
        <f>I76</f>
        <v>0</v>
      </c>
      <c r="J75" s="92"/>
      <c r="K75" s="92"/>
      <c r="L75" s="92"/>
    </row>
    <row r="76" spans="1:12" s="5" customFormat="1" ht="15.75" customHeight="1" hidden="1" thickBot="1">
      <c r="A76" s="213">
        <v>4231</v>
      </c>
      <c r="B76" s="214" t="s">
        <v>150</v>
      </c>
      <c r="C76" s="241">
        <v>0</v>
      </c>
      <c r="D76" s="228">
        <v>0</v>
      </c>
      <c r="E76" s="260">
        <f t="shared" si="3"/>
        <v>0</v>
      </c>
      <c r="F76" s="228">
        <v>0</v>
      </c>
      <c r="G76" s="228"/>
      <c r="H76" s="228">
        <v>0</v>
      </c>
      <c r="I76" s="215">
        <v>0</v>
      </c>
      <c r="J76" s="92"/>
      <c r="K76" s="92"/>
      <c r="L76" s="92"/>
    </row>
    <row r="77" spans="1:12" s="5" customFormat="1" ht="16.5" customHeight="1" hidden="1" thickBot="1">
      <c r="A77" s="213">
        <v>426</v>
      </c>
      <c r="B77" s="214" t="s">
        <v>151</v>
      </c>
      <c r="C77" s="220">
        <f>C78</f>
        <v>85700</v>
      </c>
      <c r="D77" s="220">
        <f>D78</f>
        <v>0</v>
      </c>
      <c r="E77" s="262">
        <f>E78</f>
        <v>20000</v>
      </c>
      <c r="F77" s="220">
        <f>F78</f>
        <v>56250</v>
      </c>
      <c r="G77" s="220">
        <f>G78</f>
        <v>9450</v>
      </c>
      <c r="H77" s="220">
        <f>H78</f>
        <v>0</v>
      </c>
      <c r="I77" s="220">
        <f>I78</f>
        <v>0</v>
      </c>
      <c r="J77" s="92"/>
      <c r="K77" s="92"/>
      <c r="L77" s="92"/>
    </row>
    <row r="78" spans="1:12" s="5" customFormat="1" ht="15.75" customHeight="1" hidden="1" thickBot="1">
      <c r="A78" s="213">
        <v>4262</v>
      </c>
      <c r="B78" s="233" t="s">
        <v>152</v>
      </c>
      <c r="C78" s="223">
        <v>85700</v>
      </c>
      <c r="D78" s="228">
        <v>0</v>
      </c>
      <c r="E78" s="260">
        <f t="shared" si="3"/>
        <v>20000</v>
      </c>
      <c r="F78" s="256">
        <v>56250</v>
      </c>
      <c r="G78" s="228">
        <v>9450</v>
      </c>
      <c r="H78" s="228">
        <v>0</v>
      </c>
      <c r="I78" s="228">
        <v>0</v>
      </c>
      <c r="J78" s="92"/>
      <c r="K78" s="92"/>
      <c r="L78" s="92"/>
    </row>
    <row r="79" spans="1:12" s="5" customFormat="1" ht="20.25" customHeight="1" hidden="1" thickBot="1">
      <c r="A79" s="211">
        <v>45</v>
      </c>
      <c r="B79" s="209" t="s">
        <v>153</v>
      </c>
      <c r="C79" s="220">
        <f>C80</f>
        <v>0</v>
      </c>
      <c r="D79" s="220">
        <f>D80</f>
        <v>0</v>
      </c>
      <c r="E79" s="262">
        <f>E80</f>
        <v>0</v>
      </c>
      <c r="F79" s="220">
        <f aca="true" t="shared" si="4" ref="F79:I80">F80</f>
        <v>0</v>
      </c>
      <c r="G79" s="220">
        <f t="shared" si="4"/>
        <v>0</v>
      </c>
      <c r="H79" s="220">
        <f t="shared" si="4"/>
        <v>0</v>
      </c>
      <c r="I79" s="220">
        <f t="shared" si="4"/>
        <v>0</v>
      </c>
      <c r="J79" s="92"/>
      <c r="K79" s="92"/>
      <c r="L79" s="92"/>
    </row>
    <row r="80" spans="1:12" s="5" customFormat="1" ht="20.25" customHeight="1" hidden="1" thickBot="1">
      <c r="A80" s="211">
        <v>453</v>
      </c>
      <c r="B80" s="214" t="s">
        <v>154</v>
      </c>
      <c r="C80" s="220">
        <f>C81</f>
        <v>0</v>
      </c>
      <c r="D80" s="220">
        <f>D81</f>
        <v>0</v>
      </c>
      <c r="E80" s="262">
        <f>E81</f>
        <v>0</v>
      </c>
      <c r="F80" s="220">
        <f t="shared" si="4"/>
        <v>0</v>
      </c>
      <c r="G80" s="220">
        <f t="shared" si="4"/>
        <v>0</v>
      </c>
      <c r="H80" s="220">
        <f t="shared" si="4"/>
        <v>0</v>
      </c>
      <c r="I80" s="220">
        <f t="shared" si="4"/>
        <v>0</v>
      </c>
      <c r="J80" s="92"/>
      <c r="K80" s="92"/>
      <c r="L80" s="92"/>
    </row>
    <row r="81" spans="1:12" s="5" customFormat="1" ht="15" customHeight="1" hidden="1" thickBot="1">
      <c r="A81" s="213">
        <v>4531</v>
      </c>
      <c r="B81" s="214" t="s">
        <v>154</v>
      </c>
      <c r="C81" s="239">
        <v>0</v>
      </c>
      <c r="D81" s="228">
        <v>0</v>
      </c>
      <c r="E81" s="260">
        <f>C81-D81-F81-G81-H81-I81</f>
        <v>0</v>
      </c>
      <c r="F81" s="228">
        <v>0</v>
      </c>
      <c r="G81" s="228"/>
      <c r="H81" s="228">
        <v>0</v>
      </c>
      <c r="I81" s="228">
        <v>0</v>
      </c>
      <c r="J81" s="92"/>
      <c r="K81" s="92"/>
      <c r="L81" s="92"/>
    </row>
    <row r="82" spans="1:12" s="5" customFormat="1" ht="20.25" customHeight="1" hidden="1" thickBot="1">
      <c r="A82" s="211" t="s">
        <v>80</v>
      </c>
      <c r="B82" s="234" t="s">
        <v>155</v>
      </c>
      <c r="C82" s="210">
        <f>C6+C59</f>
        <v>17802316</v>
      </c>
      <c r="D82" s="210">
        <f>D6+D59</f>
        <v>218390</v>
      </c>
      <c r="E82" s="258">
        <f>E6+E59</f>
        <v>6799018</v>
      </c>
      <c r="F82" s="210">
        <f aca="true" t="shared" si="5" ref="F82:L82">F6+F59</f>
        <v>10059433</v>
      </c>
      <c r="G82" s="210">
        <f t="shared" si="5"/>
        <v>694975</v>
      </c>
      <c r="H82" s="210">
        <f t="shared" si="5"/>
        <v>0</v>
      </c>
      <c r="I82" s="210">
        <f t="shared" si="5"/>
        <v>30500</v>
      </c>
      <c r="J82" s="92"/>
      <c r="K82" s="210">
        <f t="shared" si="5"/>
        <v>19081874</v>
      </c>
      <c r="L82" s="210">
        <f t="shared" si="5"/>
        <v>16899798</v>
      </c>
    </row>
    <row r="83" spans="1:12" s="5" customFormat="1" ht="20.25" customHeight="1" hidden="1" thickBot="1">
      <c r="A83" s="211"/>
      <c r="B83" s="222"/>
      <c r="C83" s="239"/>
      <c r="D83" s="228"/>
      <c r="E83" s="261"/>
      <c r="F83" s="228"/>
      <c r="G83" s="228"/>
      <c r="H83" s="228"/>
      <c r="I83" s="228"/>
      <c r="J83" s="92"/>
      <c r="K83" s="92"/>
      <c r="L83" s="92"/>
    </row>
    <row r="84" spans="1:12" s="5" customFormat="1" ht="15.75" customHeight="1" hidden="1">
      <c r="A84" s="235"/>
      <c r="B84" s="236"/>
      <c r="C84" s="240">
        <f>SUM(C1-C82-C83)</f>
        <v>-17802316</v>
      </c>
      <c r="D84" s="240">
        <f>SUM(D1-D82)</f>
        <v>-218390</v>
      </c>
      <c r="E84" s="266">
        <f>SUM(E1-E82)</f>
        <v>-6799018</v>
      </c>
      <c r="F84" s="240">
        <f>SUM(F1-F82-F83)</f>
        <v>-10059433</v>
      </c>
      <c r="G84" s="240">
        <f aca="true" t="shared" si="6" ref="G84:L84">SUM(G1-G82)</f>
        <v>-694975</v>
      </c>
      <c r="H84" s="240">
        <f t="shared" si="6"/>
        <v>0</v>
      </c>
      <c r="I84" s="240">
        <f t="shared" si="6"/>
        <v>-30500</v>
      </c>
      <c r="J84" s="92"/>
      <c r="K84" s="240">
        <f t="shared" si="6"/>
        <v>-19081874</v>
      </c>
      <c r="L84" s="240">
        <f t="shared" si="6"/>
        <v>-16899798</v>
      </c>
    </row>
    <row r="85" spans="1:12" s="5" customFormat="1" ht="20.25" customHeight="1" hidden="1">
      <c r="A85" s="88"/>
      <c r="B85" s="158"/>
      <c r="C85" s="159"/>
      <c r="D85" s="159"/>
      <c r="E85" s="160"/>
      <c r="F85" s="92"/>
      <c r="G85" s="92"/>
      <c r="H85" s="92"/>
      <c r="I85" s="92"/>
      <c r="J85" s="92"/>
      <c r="K85" s="92"/>
      <c r="L85" s="92"/>
    </row>
    <row r="86" spans="1:12" s="5" customFormat="1" ht="21.75" customHeight="1">
      <c r="A86" s="161" t="s">
        <v>61</v>
      </c>
      <c r="B86" s="202" t="s">
        <v>82</v>
      </c>
      <c r="C86" s="203"/>
      <c r="D86" s="203"/>
      <c r="E86" s="204"/>
      <c r="F86" s="120"/>
      <c r="G86" s="120"/>
      <c r="H86" s="92"/>
      <c r="I86" s="92"/>
      <c r="J86" s="92"/>
      <c r="K86" s="92"/>
      <c r="L86" s="92"/>
    </row>
    <row r="87" spans="1:12" s="5" customFormat="1" ht="12.75">
      <c r="A87" s="88">
        <v>3</v>
      </c>
      <c r="B87" s="93" t="s">
        <v>23</v>
      </c>
      <c r="C87" s="97">
        <f>C88+C92+C98+C100</f>
        <v>15751764</v>
      </c>
      <c r="D87" s="97">
        <f aca="true" t="shared" si="7" ref="D87:L87">D88+D92+D98+D100</f>
        <v>173390</v>
      </c>
      <c r="E87" s="97">
        <f t="shared" si="7"/>
        <v>5751293</v>
      </c>
      <c r="F87" s="97">
        <f t="shared" si="7"/>
        <v>9756476</v>
      </c>
      <c r="G87" s="97">
        <f t="shared" si="7"/>
        <v>21174</v>
      </c>
      <c r="H87" s="97">
        <f t="shared" si="7"/>
        <v>0</v>
      </c>
      <c r="I87" s="97">
        <f t="shared" si="7"/>
        <v>0</v>
      </c>
      <c r="J87" s="97">
        <f t="shared" si="7"/>
        <v>0</v>
      </c>
      <c r="K87" s="97">
        <f t="shared" si="7"/>
        <v>15319472</v>
      </c>
      <c r="L87" s="97">
        <f t="shared" si="7"/>
        <v>15319472</v>
      </c>
    </row>
    <row r="88" spans="1:15" s="5" customFormat="1" ht="12.75">
      <c r="A88" s="88">
        <v>31</v>
      </c>
      <c r="B88" s="93" t="s">
        <v>24</v>
      </c>
      <c r="C88" s="97">
        <f>SUM(C89:C91)</f>
        <v>9078415</v>
      </c>
      <c r="D88" s="97">
        <f aca="true" t="shared" si="8" ref="D88:J88">SUM(D89:D91)</f>
        <v>0</v>
      </c>
      <c r="E88" s="97">
        <f t="shared" si="8"/>
        <v>2985753</v>
      </c>
      <c r="F88" s="97">
        <f t="shared" si="8"/>
        <v>6092662</v>
      </c>
      <c r="G88" s="97">
        <f t="shared" si="8"/>
        <v>0</v>
      </c>
      <c r="H88" s="97">
        <f t="shared" si="8"/>
        <v>0</v>
      </c>
      <c r="I88" s="97">
        <f t="shared" si="8"/>
        <v>0</v>
      </c>
      <c r="J88" s="97">
        <f t="shared" si="8"/>
        <v>0</v>
      </c>
      <c r="K88" s="97">
        <f>K7-K120-K150</f>
        <v>9078415</v>
      </c>
      <c r="L88" s="97">
        <f>L7-L120-L150</f>
        <v>9078415</v>
      </c>
      <c r="O88" s="43">
        <f>K88+K120</f>
        <v>9441260</v>
      </c>
    </row>
    <row r="89" spans="1:12" ht="12.75">
      <c r="A89" s="94">
        <v>311</v>
      </c>
      <c r="B89" s="89" t="s">
        <v>25</v>
      </c>
      <c r="C89" s="98">
        <f>C8-C121-C151</f>
        <v>7490051</v>
      </c>
      <c r="D89" s="98"/>
      <c r="E89" s="98">
        <v>2432054</v>
      </c>
      <c r="F89" s="98">
        <v>5057997</v>
      </c>
      <c r="G89" s="98">
        <v>0</v>
      </c>
      <c r="H89" s="98"/>
      <c r="I89" s="98"/>
      <c r="J89" s="98"/>
      <c r="K89" s="98"/>
      <c r="L89" s="98"/>
    </row>
    <row r="90" spans="1:12" ht="12.75">
      <c r="A90" s="94">
        <v>312</v>
      </c>
      <c r="B90" s="89" t="s">
        <v>26</v>
      </c>
      <c r="C90" s="98">
        <f>C15-C122-C152</f>
        <v>300075</v>
      </c>
      <c r="D90" s="98"/>
      <c r="E90" s="98">
        <v>135385</v>
      </c>
      <c r="F90" s="98">
        <v>164690</v>
      </c>
      <c r="G90" s="98"/>
      <c r="H90" s="98"/>
      <c r="I90" s="98"/>
      <c r="J90" s="98"/>
      <c r="K90" s="98"/>
      <c r="L90" s="98"/>
    </row>
    <row r="91" spans="1:12" ht="12.75">
      <c r="A91" s="94">
        <v>313</v>
      </c>
      <c r="B91" s="89" t="s">
        <v>27</v>
      </c>
      <c r="C91" s="98">
        <f>C12-C123-C153</f>
        <v>1288289</v>
      </c>
      <c r="D91" s="98"/>
      <c r="E91" s="98">
        <v>418314</v>
      </c>
      <c r="F91" s="98">
        <v>869975</v>
      </c>
      <c r="G91" s="98">
        <v>0</v>
      </c>
      <c r="H91" s="98"/>
      <c r="I91" s="98"/>
      <c r="J91" s="98"/>
      <c r="K91" s="98"/>
      <c r="L91" s="98"/>
    </row>
    <row r="92" spans="1:15" s="5" customFormat="1" ht="12.75">
      <c r="A92" s="88">
        <v>32</v>
      </c>
      <c r="B92" s="93" t="s">
        <v>28</v>
      </c>
      <c r="C92" s="97">
        <f>SUM(C93:C97)</f>
        <v>6213349</v>
      </c>
      <c r="D92" s="97">
        <f aca="true" t="shared" si="9" ref="D92:I92">SUM(D93:D97)</f>
        <v>173390</v>
      </c>
      <c r="E92" s="97">
        <f t="shared" si="9"/>
        <v>2755590</v>
      </c>
      <c r="F92" s="97">
        <f t="shared" si="9"/>
        <v>3213764</v>
      </c>
      <c r="G92" s="97">
        <f t="shared" si="9"/>
        <v>21174</v>
      </c>
      <c r="H92" s="97">
        <f t="shared" si="9"/>
        <v>0</v>
      </c>
      <c r="I92" s="97">
        <f t="shared" si="9"/>
        <v>0</v>
      </c>
      <c r="J92" s="97">
        <f>SUM(J93:J97)</f>
        <v>0</v>
      </c>
      <c r="K92" s="97">
        <f>K17-K124-K154</f>
        <v>6213349</v>
      </c>
      <c r="L92" s="97">
        <f>L17-L124-L154</f>
        <v>6213349</v>
      </c>
      <c r="O92" s="43">
        <f>K92+K124+K154</f>
        <v>6512563</v>
      </c>
    </row>
    <row r="93" spans="1:12" ht="12.75">
      <c r="A93" s="94">
        <v>321</v>
      </c>
      <c r="B93" s="108" t="s">
        <v>29</v>
      </c>
      <c r="C93" s="98">
        <f>C18-C125-C155</f>
        <v>238237</v>
      </c>
      <c r="D93" s="115"/>
      <c r="E93" s="116">
        <v>125972</v>
      </c>
      <c r="F93" s="116">
        <v>112265</v>
      </c>
      <c r="G93" s="98">
        <v>0</v>
      </c>
      <c r="H93" s="115"/>
      <c r="I93" s="115"/>
      <c r="J93" s="115"/>
      <c r="K93" s="115"/>
      <c r="L93" s="115"/>
    </row>
    <row r="94" spans="1:12" ht="12.75">
      <c r="A94" s="94">
        <v>322</v>
      </c>
      <c r="B94" s="108" t="s">
        <v>30</v>
      </c>
      <c r="C94" s="98">
        <f>C22-C126-C156</f>
        <v>3784467</v>
      </c>
      <c r="D94" s="98">
        <v>1519</v>
      </c>
      <c r="E94" s="116">
        <v>1526349</v>
      </c>
      <c r="F94" s="116">
        <v>2256599</v>
      </c>
      <c r="G94" s="98">
        <v>0</v>
      </c>
      <c r="H94" s="98"/>
      <c r="I94" s="98"/>
      <c r="J94" s="98"/>
      <c r="K94" s="98"/>
      <c r="L94" s="98"/>
    </row>
    <row r="95" spans="1:12" ht="13.5" thickBot="1">
      <c r="A95" s="94">
        <v>323</v>
      </c>
      <c r="B95" s="108" t="s">
        <v>31</v>
      </c>
      <c r="C95" s="98">
        <f>C29-C127-C157</f>
        <v>1907232</v>
      </c>
      <c r="D95" s="98">
        <v>171871</v>
      </c>
      <c r="E95" s="98">
        <v>907030</v>
      </c>
      <c r="F95" s="98">
        <v>772900</v>
      </c>
      <c r="G95" s="98">
        <v>0</v>
      </c>
      <c r="H95" s="98"/>
      <c r="I95" s="98"/>
      <c r="J95" s="98"/>
      <c r="K95" s="98"/>
      <c r="L95" s="98"/>
    </row>
    <row r="96" spans="1:12" ht="14.25" customHeight="1" thickBot="1">
      <c r="A96" s="94">
        <v>324</v>
      </c>
      <c r="B96" s="117" t="s">
        <v>77</v>
      </c>
      <c r="C96" s="98">
        <f>C39-C128-C158</f>
        <v>21174</v>
      </c>
      <c r="D96" s="98">
        <v>0</v>
      </c>
      <c r="E96" s="98">
        <v>0</v>
      </c>
      <c r="F96" s="98">
        <v>0</v>
      </c>
      <c r="G96" s="98">
        <v>21174</v>
      </c>
      <c r="H96" s="98"/>
      <c r="I96" s="98"/>
      <c r="J96" s="98"/>
      <c r="K96" s="98"/>
      <c r="L96" s="98"/>
    </row>
    <row r="97" spans="1:12" ht="12.75">
      <c r="A97" s="94">
        <v>329</v>
      </c>
      <c r="B97" s="108" t="s">
        <v>32</v>
      </c>
      <c r="C97" s="98">
        <f>C41-C129-C159</f>
        <v>262239</v>
      </c>
      <c r="D97" s="98">
        <v>0</v>
      </c>
      <c r="E97" s="98">
        <v>196239</v>
      </c>
      <c r="F97" s="98">
        <v>72000</v>
      </c>
      <c r="G97" s="98">
        <v>0</v>
      </c>
      <c r="H97" s="98"/>
      <c r="I97" s="98"/>
      <c r="J97" s="98"/>
      <c r="K97" s="98"/>
      <c r="L97" s="98"/>
    </row>
    <row r="98" spans="1:12" s="5" customFormat="1" ht="12.75">
      <c r="A98" s="88">
        <v>34</v>
      </c>
      <c r="B98" s="109" t="s">
        <v>33</v>
      </c>
      <c r="C98" s="97">
        <f>C99</f>
        <v>10000</v>
      </c>
      <c r="D98" s="97">
        <f aca="true" t="shared" si="10" ref="D98:J98">D99</f>
        <v>0</v>
      </c>
      <c r="E98" s="97">
        <f t="shared" si="10"/>
        <v>9950</v>
      </c>
      <c r="F98" s="97">
        <f t="shared" si="10"/>
        <v>50</v>
      </c>
      <c r="G98" s="97">
        <f t="shared" si="10"/>
        <v>0</v>
      </c>
      <c r="H98" s="97">
        <f t="shared" si="10"/>
        <v>0</v>
      </c>
      <c r="I98" s="97">
        <f t="shared" si="10"/>
        <v>0</v>
      </c>
      <c r="J98" s="97">
        <f t="shared" si="10"/>
        <v>0</v>
      </c>
      <c r="K98" s="97">
        <v>10000</v>
      </c>
      <c r="L98" s="97">
        <v>10000</v>
      </c>
    </row>
    <row r="99" spans="1:12" ht="12.75">
      <c r="A99" s="94">
        <v>343</v>
      </c>
      <c r="B99" s="108" t="s">
        <v>34</v>
      </c>
      <c r="C99" s="98">
        <f>C49-C161-C131</f>
        <v>10000</v>
      </c>
      <c r="D99" s="97">
        <f>D100</f>
        <v>0</v>
      </c>
      <c r="E99" s="98">
        <v>9950</v>
      </c>
      <c r="F99" s="97">
        <v>50</v>
      </c>
      <c r="G99" s="97"/>
      <c r="H99" s="97"/>
      <c r="I99" s="97"/>
      <c r="J99" s="97"/>
      <c r="K99" s="97"/>
      <c r="L99" s="97"/>
    </row>
    <row r="100" spans="1:12" ht="12.75">
      <c r="A100" s="88">
        <v>38</v>
      </c>
      <c r="B100" s="109" t="s">
        <v>65</v>
      </c>
      <c r="C100" s="98">
        <f>C101+C102</f>
        <v>450000</v>
      </c>
      <c r="D100" s="98">
        <f aca="true" t="shared" si="11" ref="D100:J100">D101+D102</f>
        <v>0</v>
      </c>
      <c r="E100" s="98">
        <f t="shared" si="11"/>
        <v>0</v>
      </c>
      <c r="F100" s="98">
        <f t="shared" si="11"/>
        <v>450000</v>
      </c>
      <c r="G100" s="98">
        <f t="shared" si="11"/>
        <v>0</v>
      </c>
      <c r="H100" s="98">
        <f t="shared" si="11"/>
        <v>0</v>
      </c>
      <c r="I100" s="98">
        <f t="shared" si="11"/>
        <v>0</v>
      </c>
      <c r="J100" s="98">
        <f t="shared" si="11"/>
        <v>0</v>
      </c>
      <c r="K100" s="97">
        <v>17708</v>
      </c>
      <c r="L100" s="97">
        <v>17708</v>
      </c>
    </row>
    <row r="101" spans="1:12" ht="12.75">
      <c r="A101" s="94">
        <v>381</v>
      </c>
      <c r="B101" s="108" t="s">
        <v>63</v>
      </c>
      <c r="C101" s="98">
        <f>C53-C133-C163</f>
        <v>0</v>
      </c>
      <c r="D101" s="97"/>
      <c r="E101" s="97"/>
      <c r="F101" s="97"/>
      <c r="G101" s="98">
        <v>0</v>
      </c>
      <c r="H101" s="97"/>
      <c r="I101" s="97"/>
      <c r="J101" s="97"/>
      <c r="K101" s="97"/>
      <c r="L101" s="97"/>
    </row>
    <row r="102" spans="1:12" ht="12.75">
      <c r="A102" s="94">
        <v>383</v>
      </c>
      <c r="B102" s="108" t="s">
        <v>64</v>
      </c>
      <c r="C102" s="98">
        <f>C57-C134-C164</f>
        <v>450000</v>
      </c>
      <c r="D102" s="98"/>
      <c r="E102" s="98"/>
      <c r="F102" s="98">
        <v>450000</v>
      </c>
      <c r="G102" s="98"/>
      <c r="H102" s="98"/>
      <c r="I102" s="98"/>
      <c r="J102" s="98"/>
      <c r="K102" s="98"/>
      <c r="L102" s="98"/>
    </row>
    <row r="103" spans="1:12" s="5" customFormat="1" ht="25.5">
      <c r="A103" s="88">
        <v>4</v>
      </c>
      <c r="B103" s="109" t="s">
        <v>36</v>
      </c>
      <c r="C103" s="97">
        <f>C104+C106</f>
        <v>1376751</v>
      </c>
      <c r="D103" s="97">
        <f aca="true" t="shared" si="12" ref="D103:L103">D104+D106</f>
        <v>45000</v>
      </c>
      <c r="E103" s="97">
        <f t="shared" si="12"/>
        <v>1014726</v>
      </c>
      <c r="F103" s="97">
        <f t="shared" si="12"/>
        <v>265525</v>
      </c>
      <c r="G103" s="97">
        <f t="shared" si="12"/>
        <v>0</v>
      </c>
      <c r="H103" s="97">
        <f t="shared" si="12"/>
        <v>0</v>
      </c>
      <c r="I103" s="97">
        <f t="shared" si="12"/>
        <v>30500</v>
      </c>
      <c r="J103" s="98">
        <f t="shared" si="12"/>
        <v>0</v>
      </c>
      <c r="K103" s="97">
        <f t="shared" si="12"/>
        <v>3088601</v>
      </c>
      <c r="L103" s="97">
        <f t="shared" si="12"/>
        <v>906525</v>
      </c>
    </row>
    <row r="104" spans="1:12" s="5" customFormat="1" ht="25.5">
      <c r="A104" s="88">
        <v>41</v>
      </c>
      <c r="B104" s="109" t="s">
        <v>76</v>
      </c>
      <c r="C104" s="97">
        <f>C105</f>
        <v>11750</v>
      </c>
      <c r="D104" s="97">
        <f aca="true" t="shared" si="13" ref="D104:J104">D105</f>
        <v>0</v>
      </c>
      <c r="E104" s="97">
        <f t="shared" si="13"/>
        <v>6750</v>
      </c>
      <c r="F104" s="97">
        <f t="shared" si="13"/>
        <v>5000</v>
      </c>
      <c r="G104" s="97">
        <f t="shared" si="13"/>
        <v>0</v>
      </c>
      <c r="H104" s="97">
        <f t="shared" si="13"/>
        <v>0</v>
      </c>
      <c r="I104" s="97">
        <f t="shared" si="13"/>
        <v>0</v>
      </c>
      <c r="J104" s="97">
        <f t="shared" si="13"/>
        <v>0</v>
      </c>
      <c r="K104" s="99">
        <f>K60-K136-K166</f>
        <v>11750</v>
      </c>
      <c r="L104" s="99">
        <f>L60-L136-L166</f>
        <v>11750</v>
      </c>
    </row>
    <row r="105" spans="1:12" s="5" customFormat="1" ht="12.75">
      <c r="A105" s="94">
        <v>412</v>
      </c>
      <c r="B105" s="3" t="s">
        <v>67</v>
      </c>
      <c r="C105" s="98">
        <f>C61-C137-C167</f>
        <v>11750</v>
      </c>
      <c r="D105" s="97"/>
      <c r="E105" s="97">
        <v>6750</v>
      </c>
      <c r="F105" s="97">
        <v>5000</v>
      </c>
      <c r="G105" s="97"/>
      <c r="H105" s="97"/>
      <c r="I105" s="97"/>
      <c r="J105" s="97"/>
      <c r="K105" s="99"/>
      <c r="L105" s="97"/>
    </row>
    <row r="106" spans="1:12" s="5" customFormat="1" ht="25.5">
      <c r="A106" s="88">
        <v>42</v>
      </c>
      <c r="B106" s="93" t="s">
        <v>37</v>
      </c>
      <c r="C106" s="98">
        <f>SUM(C107:C110)</f>
        <v>1365001</v>
      </c>
      <c r="D106" s="98">
        <f aca="true" t="shared" si="14" ref="D106:J106">SUM(D107:D110)</f>
        <v>45000</v>
      </c>
      <c r="E106" s="98">
        <f t="shared" si="14"/>
        <v>1007976</v>
      </c>
      <c r="F106" s="98">
        <f t="shared" si="14"/>
        <v>260525</v>
      </c>
      <c r="G106" s="98">
        <f t="shared" si="14"/>
        <v>0</v>
      </c>
      <c r="H106" s="98">
        <f t="shared" si="14"/>
        <v>0</v>
      </c>
      <c r="I106" s="98">
        <f t="shared" si="14"/>
        <v>30500</v>
      </c>
      <c r="J106" s="98">
        <f t="shared" si="14"/>
        <v>0</v>
      </c>
      <c r="K106" s="97">
        <f>K64-K138-K168</f>
        <v>3076851</v>
      </c>
      <c r="L106" s="97">
        <f>L64-L138-L168</f>
        <v>894775</v>
      </c>
    </row>
    <row r="107" spans="1:12" s="5" customFormat="1" ht="12.75">
      <c r="A107" s="94">
        <v>421</v>
      </c>
      <c r="B107" s="89" t="s">
        <v>68</v>
      </c>
      <c r="C107" s="98">
        <f>C65-C139-C169</f>
        <v>569576</v>
      </c>
      <c r="D107" s="97"/>
      <c r="E107" s="98">
        <v>569576</v>
      </c>
      <c r="F107" s="97"/>
      <c r="G107" s="97"/>
      <c r="H107" s="97"/>
      <c r="I107" s="97"/>
      <c r="J107" s="97">
        <f>SUM(J108:J111)</f>
        <v>0</v>
      </c>
      <c r="K107" s="100"/>
      <c r="L107" s="101"/>
    </row>
    <row r="108" spans="1:12" ht="12.75">
      <c r="A108" s="94">
        <v>422</v>
      </c>
      <c r="B108" s="89" t="s">
        <v>35</v>
      </c>
      <c r="C108" s="98">
        <f>C68-C140-C170</f>
        <v>719175</v>
      </c>
      <c r="D108" s="98">
        <v>45000</v>
      </c>
      <c r="E108" s="98">
        <v>418400</v>
      </c>
      <c r="F108" s="98">
        <v>204275</v>
      </c>
      <c r="G108" s="98"/>
      <c r="H108" s="98"/>
      <c r="I108" s="98">
        <v>30500</v>
      </c>
      <c r="J108" s="98"/>
      <c r="K108" s="102"/>
      <c r="L108" s="98"/>
    </row>
    <row r="109" spans="1:12" ht="12.75">
      <c r="A109" s="94">
        <v>423</v>
      </c>
      <c r="B109" s="89" t="s">
        <v>149</v>
      </c>
      <c r="C109" s="98">
        <f>C75</f>
        <v>0</v>
      </c>
      <c r="D109" s="98"/>
      <c r="E109" s="98"/>
      <c r="F109" s="98"/>
      <c r="G109" s="98"/>
      <c r="H109" s="98"/>
      <c r="I109" s="98"/>
      <c r="J109" s="98"/>
      <c r="K109" s="102"/>
      <c r="L109" s="98"/>
    </row>
    <row r="110" spans="1:12" ht="12.75">
      <c r="A110" s="94">
        <v>426</v>
      </c>
      <c r="B110" s="89" t="s">
        <v>69</v>
      </c>
      <c r="C110" s="98">
        <f>C77-C141-C171</f>
        <v>76250</v>
      </c>
      <c r="D110" s="98"/>
      <c r="E110" s="98">
        <v>20000</v>
      </c>
      <c r="F110" s="98">
        <v>56250</v>
      </c>
      <c r="G110" s="98"/>
      <c r="H110" s="98"/>
      <c r="I110" s="98"/>
      <c r="J110" s="98"/>
      <c r="K110" s="102"/>
      <c r="L110" s="98"/>
    </row>
    <row r="111" spans="1:12" ht="12.75">
      <c r="A111" s="65"/>
      <c r="B111" s="108"/>
      <c r="C111" s="98"/>
      <c r="D111" s="98"/>
      <c r="E111" s="98"/>
      <c r="F111" s="98"/>
      <c r="G111" s="98"/>
      <c r="H111" s="98"/>
      <c r="I111" s="98"/>
      <c r="J111" s="98"/>
      <c r="K111" s="102"/>
      <c r="L111" s="98"/>
    </row>
    <row r="112" spans="1:12" ht="12.75">
      <c r="A112" s="118" t="s">
        <v>80</v>
      </c>
      <c r="B112" s="110" t="s">
        <v>81</v>
      </c>
      <c r="C112" s="43">
        <f>C87+C103</f>
        <v>17128515</v>
      </c>
      <c r="D112" s="43">
        <f aca="true" t="shared" si="15" ref="D112:L112">D87+D103</f>
        <v>218390</v>
      </c>
      <c r="E112" s="43">
        <f t="shared" si="15"/>
        <v>6766019</v>
      </c>
      <c r="F112" s="43">
        <f t="shared" si="15"/>
        <v>10022001</v>
      </c>
      <c r="G112" s="43">
        <f t="shared" si="15"/>
        <v>21174</v>
      </c>
      <c r="H112" s="43">
        <f t="shared" si="15"/>
        <v>0</v>
      </c>
      <c r="I112" s="43">
        <f t="shared" si="15"/>
        <v>30500</v>
      </c>
      <c r="J112" s="43">
        <f t="shared" si="15"/>
        <v>0</v>
      </c>
      <c r="K112" s="43">
        <f t="shared" si="15"/>
        <v>18408073</v>
      </c>
      <c r="L112" s="43">
        <f t="shared" si="15"/>
        <v>16225997</v>
      </c>
    </row>
    <row r="113" spans="1:12" ht="12.75">
      <c r="A113" s="64"/>
      <c r="B113" s="110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2.75">
      <c r="A114" s="65"/>
      <c r="B114" s="110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2.75">
      <c r="A115" s="65"/>
      <c r="B115" s="110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2.75">
      <c r="A116" s="65"/>
      <c r="B116" s="110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s="5" customFormat="1" ht="45" customHeight="1">
      <c r="A117" s="59" t="s">
        <v>70</v>
      </c>
      <c r="B117" s="111" t="s">
        <v>42</v>
      </c>
      <c r="C117" s="112" t="s">
        <v>54</v>
      </c>
      <c r="D117" s="113" t="s">
        <v>11</v>
      </c>
      <c r="E117" s="113" t="s">
        <v>12</v>
      </c>
      <c r="F117" s="113" t="s">
        <v>13</v>
      </c>
      <c r="G117" s="113" t="s">
        <v>14</v>
      </c>
      <c r="H117" s="113" t="s">
        <v>22</v>
      </c>
      <c r="I117" s="113" t="s">
        <v>16</v>
      </c>
      <c r="J117" s="113" t="s">
        <v>17</v>
      </c>
      <c r="K117" s="114" t="s">
        <v>49</v>
      </c>
      <c r="L117" s="112" t="s">
        <v>55</v>
      </c>
    </row>
    <row r="118" spans="1:12" s="5" customFormat="1" ht="38.25" customHeight="1">
      <c r="A118" s="104" t="s">
        <v>71</v>
      </c>
      <c r="B118" s="205" t="s">
        <v>72</v>
      </c>
      <c r="C118" s="206"/>
      <c r="D118" s="206"/>
      <c r="E118" s="206"/>
      <c r="F118" s="206"/>
      <c r="G118" s="206"/>
      <c r="H118" s="206"/>
      <c r="I118" s="207"/>
      <c r="J118" s="92"/>
      <c r="K118" s="92"/>
      <c r="L118" s="92"/>
    </row>
    <row r="119" spans="1:12" s="5" customFormat="1" ht="12.75">
      <c r="A119" s="88">
        <v>3</v>
      </c>
      <c r="B119" s="109" t="s">
        <v>23</v>
      </c>
      <c r="C119" s="97">
        <f>C120+C124+C130+C132</f>
        <v>384351</v>
      </c>
      <c r="D119" s="97">
        <f aca="true" t="shared" si="16" ref="D119:L119">D120+D124+D130+D132</f>
        <v>0</v>
      </c>
      <c r="E119" s="97">
        <f t="shared" si="16"/>
        <v>0</v>
      </c>
      <c r="F119" s="97">
        <f t="shared" si="16"/>
        <v>0</v>
      </c>
      <c r="G119" s="97">
        <f t="shared" si="16"/>
        <v>384351</v>
      </c>
      <c r="H119" s="97">
        <f t="shared" si="16"/>
        <v>0</v>
      </c>
      <c r="I119" s="97">
        <f t="shared" si="16"/>
        <v>0</v>
      </c>
      <c r="J119" s="97">
        <f t="shared" si="16"/>
        <v>0</v>
      </c>
      <c r="K119" s="97">
        <f t="shared" si="16"/>
        <v>384351</v>
      </c>
      <c r="L119" s="97">
        <f t="shared" si="16"/>
        <v>384351</v>
      </c>
    </row>
    <row r="120" spans="1:12" ht="12.75">
      <c r="A120" s="88">
        <v>31</v>
      </c>
      <c r="B120" s="109" t="s">
        <v>24</v>
      </c>
      <c r="C120" s="97">
        <f>SUM(C121:C123)</f>
        <v>362845</v>
      </c>
      <c r="D120" s="97">
        <f aca="true" t="shared" si="17" ref="D120:J120">SUM(D121:D123)</f>
        <v>0</v>
      </c>
      <c r="E120" s="97">
        <f t="shared" si="17"/>
        <v>0</v>
      </c>
      <c r="F120" s="97">
        <f t="shared" si="17"/>
        <v>0</v>
      </c>
      <c r="G120" s="97">
        <f t="shared" si="17"/>
        <v>362845</v>
      </c>
      <c r="H120" s="97">
        <f t="shared" si="17"/>
        <v>0</v>
      </c>
      <c r="I120" s="97">
        <f t="shared" si="17"/>
        <v>0</v>
      </c>
      <c r="J120" s="97">
        <f t="shared" si="17"/>
        <v>0</v>
      </c>
      <c r="K120" s="99">
        <v>362845</v>
      </c>
      <c r="L120" s="97">
        <v>362845</v>
      </c>
    </row>
    <row r="121" spans="1:12" ht="12.75">
      <c r="A121" s="94">
        <v>311</v>
      </c>
      <c r="B121" s="108" t="s">
        <v>25</v>
      </c>
      <c r="C121" s="98">
        <f>SUM(D121:J121)</f>
        <v>309595</v>
      </c>
      <c r="D121" s="97">
        <f aca="true" t="shared" si="18" ref="D121:J121">SUM(D122:D124)</f>
        <v>0</v>
      </c>
      <c r="E121" s="97">
        <f t="shared" si="18"/>
        <v>0</v>
      </c>
      <c r="F121" s="97">
        <f t="shared" si="18"/>
        <v>0</v>
      </c>
      <c r="G121" s="98">
        <v>309595</v>
      </c>
      <c r="H121" s="97">
        <f t="shared" si="18"/>
        <v>0</v>
      </c>
      <c r="I121" s="97">
        <f t="shared" si="18"/>
        <v>0</v>
      </c>
      <c r="J121" s="97">
        <f t="shared" si="18"/>
        <v>0</v>
      </c>
      <c r="K121" s="105"/>
      <c r="L121" s="105">
        <v>0</v>
      </c>
    </row>
    <row r="122" spans="1:12" ht="12.75">
      <c r="A122" s="94">
        <v>312</v>
      </c>
      <c r="B122" s="108" t="s">
        <v>26</v>
      </c>
      <c r="C122" s="98">
        <f>SUM(D122:J122)</f>
        <v>0</v>
      </c>
      <c r="D122" s="98"/>
      <c r="E122" s="98">
        <v>0</v>
      </c>
      <c r="F122" s="98"/>
      <c r="G122" s="98"/>
      <c r="H122" s="98"/>
      <c r="I122" s="98"/>
      <c r="J122" s="98"/>
      <c r="K122" s="102"/>
      <c r="L122" s="98"/>
    </row>
    <row r="123" spans="1:12" ht="12.75">
      <c r="A123" s="94">
        <v>313</v>
      </c>
      <c r="B123" s="108" t="s">
        <v>27</v>
      </c>
      <c r="C123" s="98">
        <f>SUM(D123:J123)</f>
        <v>53250</v>
      </c>
      <c r="D123" s="98"/>
      <c r="E123" s="98">
        <v>0</v>
      </c>
      <c r="F123" s="98"/>
      <c r="G123" s="98">
        <v>53250</v>
      </c>
      <c r="H123" s="98"/>
      <c r="I123" s="98"/>
      <c r="J123" s="98"/>
      <c r="K123" s="102"/>
      <c r="L123" s="98"/>
    </row>
    <row r="124" spans="1:12" s="5" customFormat="1" ht="12.75" customHeight="1">
      <c r="A124" s="88">
        <v>32</v>
      </c>
      <c r="B124" s="109" t="s">
        <v>28</v>
      </c>
      <c r="C124" s="97">
        <f>SUM(C125:C129)</f>
        <v>19214</v>
      </c>
      <c r="D124" s="97">
        <f aca="true" t="shared" si="19" ref="D124:J124">SUM(D125:D129)</f>
        <v>0</v>
      </c>
      <c r="E124" s="97">
        <f t="shared" si="19"/>
        <v>0</v>
      </c>
      <c r="F124" s="97">
        <f t="shared" si="19"/>
        <v>0</v>
      </c>
      <c r="G124" s="97">
        <f t="shared" si="19"/>
        <v>19214</v>
      </c>
      <c r="H124" s="97">
        <f t="shared" si="19"/>
        <v>0</v>
      </c>
      <c r="I124" s="97">
        <f t="shared" si="19"/>
        <v>0</v>
      </c>
      <c r="J124" s="97">
        <f t="shared" si="19"/>
        <v>0</v>
      </c>
      <c r="K124" s="102">
        <v>19214</v>
      </c>
      <c r="L124" s="98">
        <v>19214</v>
      </c>
    </row>
    <row r="125" spans="1:12" s="5" customFormat="1" ht="12.75">
      <c r="A125" s="94">
        <v>321</v>
      </c>
      <c r="B125" s="108" t="s">
        <v>29</v>
      </c>
      <c r="C125" s="98">
        <f aca="true" t="shared" si="20" ref="C125:C134">SUM(D125:J125)</f>
        <v>2710</v>
      </c>
      <c r="D125" s="97"/>
      <c r="E125" s="97"/>
      <c r="F125" s="97"/>
      <c r="G125" s="98">
        <v>2710</v>
      </c>
      <c r="H125" s="97"/>
      <c r="I125" s="97"/>
      <c r="J125" s="97"/>
      <c r="K125" s="106"/>
      <c r="L125" s="106"/>
    </row>
    <row r="126" spans="1:12" s="5" customFormat="1" ht="12.75">
      <c r="A126" s="94">
        <v>322</v>
      </c>
      <c r="B126" s="108" t="s">
        <v>30</v>
      </c>
      <c r="C126" s="98">
        <f t="shared" si="20"/>
        <v>1485</v>
      </c>
      <c r="D126" s="98"/>
      <c r="E126" s="98"/>
      <c r="F126" s="98"/>
      <c r="G126" s="98">
        <v>1485</v>
      </c>
      <c r="H126" s="98"/>
      <c r="I126" s="98"/>
      <c r="J126" s="98"/>
      <c r="K126" s="102"/>
      <c r="L126" s="98"/>
    </row>
    <row r="127" spans="1:12" ht="12.75">
      <c r="A127" s="94">
        <v>323</v>
      </c>
      <c r="B127" s="108" t="s">
        <v>31</v>
      </c>
      <c r="C127" s="98">
        <f t="shared" si="20"/>
        <v>13894</v>
      </c>
      <c r="D127" s="98"/>
      <c r="E127" s="98"/>
      <c r="F127" s="98"/>
      <c r="G127" s="98">
        <v>13894</v>
      </c>
      <c r="H127" s="98"/>
      <c r="I127" s="98"/>
      <c r="J127" s="98"/>
      <c r="K127" s="102"/>
      <c r="L127" s="98"/>
    </row>
    <row r="128" spans="1:12" ht="12.75" customHeight="1">
      <c r="A128" s="94">
        <v>324</v>
      </c>
      <c r="B128" s="108" t="s">
        <v>73</v>
      </c>
      <c r="C128" s="98">
        <f t="shared" si="20"/>
        <v>0</v>
      </c>
      <c r="D128" s="98"/>
      <c r="E128" s="98">
        <v>0</v>
      </c>
      <c r="F128" s="98"/>
      <c r="G128" s="98"/>
      <c r="H128" s="98"/>
      <c r="I128" s="98">
        <v>0</v>
      </c>
      <c r="J128" s="98"/>
      <c r="K128" s="102"/>
      <c r="L128" s="98"/>
    </row>
    <row r="129" spans="1:12" ht="12.75">
      <c r="A129" s="94">
        <v>329</v>
      </c>
      <c r="B129" s="108" t="s">
        <v>32</v>
      </c>
      <c r="C129" s="98">
        <f t="shared" si="20"/>
        <v>1125</v>
      </c>
      <c r="D129" s="98"/>
      <c r="E129" s="98"/>
      <c r="F129" s="98"/>
      <c r="G129" s="98">
        <v>1125</v>
      </c>
      <c r="H129" s="98"/>
      <c r="I129" s="98"/>
      <c r="J129" s="98"/>
      <c r="K129" s="102"/>
      <c r="L129" s="98"/>
    </row>
    <row r="130" spans="1:12" s="5" customFormat="1" ht="12.75">
      <c r="A130" s="88">
        <v>34</v>
      </c>
      <c r="B130" s="109" t="s">
        <v>33</v>
      </c>
      <c r="C130" s="97">
        <f>C131</f>
        <v>0</v>
      </c>
      <c r="D130" s="97">
        <f aca="true" t="shared" si="21" ref="D130:J130">D131</f>
        <v>0</v>
      </c>
      <c r="E130" s="97">
        <f t="shared" si="21"/>
        <v>0</v>
      </c>
      <c r="F130" s="97">
        <f t="shared" si="21"/>
        <v>0</v>
      </c>
      <c r="G130" s="97">
        <f t="shared" si="21"/>
        <v>0</v>
      </c>
      <c r="H130" s="97">
        <f t="shared" si="21"/>
        <v>0</v>
      </c>
      <c r="I130" s="97">
        <f t="shared" si="21"/>
        <v>0</v>
      </c>
      <c r="J130" s="97">
        <f t="shared" si="21"/>
        <v>0</v>
      </c>
      <c r="K130" s="102"/>
      <c r="L130" s="98"/>
    </row>
    <row r="131" spans="1:12" ht="12.75">
      <c r="A131" s="94">
        <v>343</v>
      </c>
      <c r="B131" s="108" t="s">
        <v>34</v>
      </c>
      <c r="C131" s="98">
        <f t="shared" si="20"/>
        <v>0</v>
      </c>
      <c r="D131" s="97"/>
      <c r="E131" s="97"/>
      <c r="F131" s="97"/>
      <c r="G131" s="97"/>
      <c r="H131" s="97"/>
      <c r="I131" s="97"/>
      <c r="J131" s="97"/>
      <c r="K131" s="99"/>
      <c r="L131" s="97"/>
    </row>
    <row r="132" spans="1:12" ht="12.75">
      <c r="A132" s="88">
        <v>38</v>
      </c>
      <c r="B132" s="109" t="s">
        <v>65</v>
      </c>
      <c r="C132" s="98">
        <f>C133+C134</f>
        <v>2292</v>
      </c>
      <c r="D132" s="98">
        <f aca="true" t="shared" si="22" ref="D132:J132">D133+D134</f>
        <v>0</v>
      </c>
      <c r="E132" s="98">
        <f t="shared" si="22"/>
        <v>0</v>
      </c>
      <c r="F132" s="98">
        <f t="shared" si="22"/>
        <v>0</v>
      </c>
      <c r="G132" s="98">
        <f t="shared" si="22"/>
        <v>2292</v>
      </c>
      <c r="H132" s="98">
        <f t="shared" si="22"/>
        <v>0</v>
      </c>
      <c r="I132" s="98">
        <f t="shared" si="22"/>
        <v>0</v>
      </c>
      <c r="J132" s="98">
        <f t="shared" si="22"/>
        <v>0</v>
      </c>
      <c r="K132" s="98">
        <v>2292</v>
      </c>
      <c r="L132" s="98">
        <v>2292</v>
      </c>
    </row>
    <row r="133" spans="1:12" ht="12.75">
      <c r="A133" s="94">
        <v>381</v>
      </c>
      <c r="B133" s="108" t="s">
        <v>63</v>
      </c>
      <c r="C133" s="98">
        <f t="shared" si="20"/>
        <v>2292</v>
      </c>
      <c r="D133" s="97"/>
      <c r="E133" s="97"/>
      <c r="F133" s="97"/>
      <c r="G133" s="98">
        <v>2292</v>
      </c>
      <c r="H133" s="97"/>
      <c r="I133" s="97"/>
      <c r="J133" s="97"/>
      <c r="K133" s="102"/>
      <c r="L133" s="98"/>
    </row>
    <row r="134" spans="1:12" ht="12.75">
      <c r="A134" s="94">
        <v>383</v>
      </c>
      <c r="B134" s="108" t="s">
        <v>64</v>
      </c>
      <c r="C134" s="98">
        <f t="shared" si="20"/>
        <v>0</v>
      </c>
      <c r="D134" s="98"/>
      <c r="E134" s="98"/>
      <c r="F134" s="98"/>
      <c r="G134" s="98"/>
      <c r="H134" s="98"/>
      <c r="I134" s="98"/>
      <c r="J134" s="98"/>
      <c r="K134" s="102"/>
      <c r="L134" s="98"/>
    </row>
    <row r="135" spans="1:12" s="5" customFormat="1" ht="25.5">
      <c r="A135" s="88">
        <v>4</v>
      </c>
      <c r="B135" s="109" t="s">
        <v>36</v>
      </c>
      <c r="C135" s="98">
        <f>C136+C138</f>
        <v>9450</v>
      </c>
      <c r="D135" s="98">
        <f aca="true" t="shared" si="23" ref="D135:L135">D136+D138</f>
        <v>0</v>
      </c>
      <c r="E135" s="98">
        <f t="shared" si="23"/>
        <v>0</v>
      </c>
      <c r="F135" s="98">
        <f t="shared" si="23"/>
        <v>0</v>
      </c>
      <c r="G135" s="98">
        <f t="shared" si="23"/>
        <v>9450</v>
      </c>
      <c r="H135" s="98">
        <f t="shared" si="23"/>
        <v>0</v>
      </c>
      <c r="I135" s="98">
        <f t="shared" si="23"/>
        <v>0</v>
      </c>
      <c r="J135" s="98">
        <f t="shared" si="23"/>
        <v>0</v>
      </c>
      <c r="K135" s="98">
        <f t="shared" si="23"/>
        <v>9450</v>
      </c>
      <c r="L135" s="98">
        <f t="shared" si="23"/>
        <v>9450</v>
      </c>
    </row>
    <row r="136" spans="1:12" ht="25.5">
      <c r="A136" s="88">
        <v>41</v>
      </c>
      <c r="B136" s="109" t="s">
        <v>66</v>
      </c>
      <c r="C136" s="97">
        <f>C137</f>
        <v>0</v>
      </c>
      <c r="D136" s="97">
        <f aca="true" t="shared" si="24" ref="D136:L136">D137</f>
        <v>0</v>
      </c>
      <c r="E136" s="97">
        <f t="shared" si="24"/>
        <v>0</v>
      </c>
      <c r="F136" s="97">
        <f t="shared" si="24"/>
        <v>0</v>
      </c>
      <c r="G136" s="97">
        <f t="shared" si="24"/>
        <v>0</v>
      </c>
      <c r="H136" s="97">
        <f t="shared" si="24"/>
        <v>0</v>
      </c>
      <c r="I136" s="97">
        <f t="shared" si="24"/>
        <v>0</v>
      </c>
      <c r="J136" s="97">
        <f t="shared" si="24"/>
        <v>0</v>
      </c>
      <c r="K136" s="97">
        <f t="shared" si="24"/>
        <v>0</v>
      </c>
      <c r="L136" s="97">
        <f t="shared" si="24"/>
        <v>0</v>
      </c>
    </row>
    <row r="137" spans="1:12" ht="12.75">
      <c r="A137" s="94">
        <v>412</v>
      </c>
      <c r="B137" s="108" t="s">
        <v>67</v>
      </c>
      <c r="C137" s="98"/>
      <c r="D137" s="97"/>
      <c r="E137" s="97"/>
      <c r="F137" s="97"/>
      <c r="G137" s="97"/>
      <c r="H137" s="97"/>
      <c r="I137" s="97"/>
      <c r="J137" s="97"/>
      <c r="K137" s="99"/>
      <c r="L137" s="97"/>
    </row>
    <row r="138" spans="1:12" s="5" customFormat="1" ht="12.75" customHeight="1">
      <c r="A138" s="88">
        <v>42</v>
      </c>
      <c r="B138" s="109" t="s">
        <v>37</v>
      </c>
      <c r="C138" s="98">
        <f>SUM(C139:C141)</f>
        <v>9450</v>
      </c>
      <c r="D138" s="98">
        <f aca="true" t="shared" si="25" ref="D138:J138">SUM(D139:D141)</f>
        <v>0</v>
      </c>
      <c r="E138" s="98">
        <f t="shared" si="25"/>
        <v>0</v>
      </c>
      <c r="F138" s="98">
        <f t="shared" si="25"/>
        <v>0</v>
      </c>
      <c r="G138" s="98">
        <f t="shared" si="25"/>
        <v>9450</v>
      </c>
      <c r="H138" s="98">
        <f t="shared" si="25"/>
        <v>0</v>
      </c>
      <c r="I138" s="98">
        <f t="shared" si="25"/>
        <v>0</v>
      </c>
      <c r="J138" s="98">
        <f t="shared" si="25"/>
        <v>0</v>
      </c>
      <c r="K138" s="98">
        <v>9450</v>
      </c>
      <c r="L138" s="98">
        <v>9450</v>
      </c>
    </row>
    <row r="139" spans="1:12" s="5" customFormat="1" ht="12.75">
      <c r="A139" s="94">
        <v>421</v>
      </c>
      <c r="B139" s="108" t="s">
        <v>68</v>
      </c>
      <c r="C139" s="98">
        <f>SUM(D139:J139)</f>
        <v>0</v>
      </c>
      <c r="D139" s="97"/>
      <c r="E139" s="97"/>
      <c r="F139" s="97"/>
      <c r="G139" s="97"/>
      <c r="H139" s="97"/>
      <c r="I139" s="97"/>
      <c r="J139" s="97"/>
      <c r="K139" s="100"/>
      <c r="L139" s="101"/>
    </row>
    <row r="140" spans="1:12" s="5" customFormat="1" ht="12.75">
      <c r="A140" s="94">
        <v>422</v>
      </c>
      <c r="B140" s="108" t="s">
        <v>35</v>
      </c>
      <c r="C140" s="98">
        <f>SUM(D140:J140)</f>
        <v>0</v>
      </c>
      <c r="D140" s="98"/>
      <c r="E140" s="98">
        <v>0</v>
      </c>
      <c r="F140" s="98"/>
      <c r="G140" s="98"/>
      <c r="H140" s="98"/>
      <c r="I140" s="98"/>
      <c r="J140" s="98"/>
      <c r="K140" s="102"/>
      <c r="L140" s="98"/>
    </row>
    <row r="141" spans="1:12" ht="12.75">
      <c r="A141" s="94">
        <v>426</v>
      </c>
      <c r="B141" s="108" t="s">
        <v>69</v>
      </c>
      <c r="C141" s="98">
        <f>SUM(D141:J141)</f>
        <v>9450</v>
      </c>
      <c r="D141" s="98">
        <v>0</v>
      </c>
      <c r="E141" s="98">
        <v>0</v>
      </c>
      <c r="F141" s="98"/>
      <c r="G141" s="98">
        <v>9450</v>
      </c>
      <c r="H141" s="98"/>
      <c r="I141" s="98"/>
      <c r="J141" s="98"/>
      <c r="K141" s="102"/>
      <c r="L141" s="98"/>
    </row>
    <row r="142" spans="1:12" ht="12.75">
      <c r="A142" s="65"/>
      <c r="B142" s="3"/>
      <c r="C142" s="98">
        <f>C135+C119</f>
        <v>393801</v>
      </c>
      <c r="D142" s="98">
        <f aca="true" t="shared" si="26" ref="D142:L142">D135+D119</f>
        <v>0</v>
      </c>
      <c r="E142" s="98">
        <f t="shared" si="26"/>
        <v>0</v>
      </c>
      <c r="F142" s="98">
        <f t="shared" si="26"/>
        <v>0</v>
      </c>
      <c r="G142" s="98">
        <f t="shared" si="26"/>
        <v>393801</v>
      </c>
      <c r="H142" s="98">
        <f t="shared" si="26"/>
        <v>0</v>
      </c>
      <c r="I142" s="98">
        <f t="shared" si="26"/>
        <v>0</v>
      </c>
      <c r="J142" s="98">
        <f t="shared" si="26"/>
        <v>0</v>
      </c>
      <c r="K142" s="98">
        <f t="shared" si="26"/>
        <v>393801</v>
      </c>
      <c r="L142" s="98">
        <f t="shared" si="26"/>
        <v>393801</v>
      </c>
    </row>
    <row r="143" spans="1:12" ht="12.75">
      <c r="A143" s="65"/>
      <c r="B143" s="110"/>
      <c r="C143" s="43"/>
      <c r="D143" s="43"/>
      <c r="E143" s="43"/>
      <c r="F143" s="43"/>
      <c r="G143" s="43"/>
      <c r="H143" s="43"/>
      <c r="I143" s="43"/>
      <c r="J143" s="43"/>
      <c r="K143" s="103"/>
      <c r="L143" s="43"/>
    </row>
    <row r="144" spans="1:12" ht="12.75">
      <c r="A144" s="65"/>
      <c r="B144" s="110"/>
      <c r="C144" s="43"/>
      <c r="D144" s="43"/>
      <c r="E144" s="43"/>
      <c r="F144" s="43"/>
      <c r="G144" s="43"/>
      <c r="H144" s="43"/>
      <c r="I144" s="43"/>
      <c r="J144" s="43"/>
      <c r="K144" s="103"/>
      <c r="L144" s="43"/>
    </row>
    <row r="145" spans="1:12" ht="12.75">
      <c r="A145" s="65"/>
      <c r="B145" s="110"/>
      <c r="C145" s="43"/>
      <c r="D145" s="43"/>
      <c r="E145" s="43"/>
      <c r="F145" s="43"/>
      <c r="G145" s="43"/>
      <c r="H145" s="43"/>
      <c r="I145" s="43"/>
      <c r="J145" s="43"/>
      <c r="K145" s="103"/>
      <c r="L145" s="43"/>
    </row>
    <row r="146" spans="1:12" ht="12.75">
      <c r="A146" s="65"/>
      <c r="B146" s="110"/>
      <c r="C146" s="43"/>
      <c r="D146" s="43"/>
      <c r="E146" s="43"/>
      <c r="F146" s="43"/>
      <c r="G146" s="43"/>
      <c r="H146" s="43"/>
      <c r="I146" s="43"/>
      <c r="J146" s="43"/>
      <c r="K146" s="103"/>
      <c r="L146" s="43"/>
    </row>
    <row r="147" spans="1:12" s="5" customFormat="1" ht="67.5">
      <c r="A147" s="59" t="s">
        <v>70</v>
      </c>
      <c r="B147" s="111" t="s">
        <v>42</v>
      </c>
      <c r="C147" s="112" t="s">
        <v>54</v>
      </c>
      <c r="D147" s="113" t="s">
        <v>11</v>
      </c>
      <c r="E147" s="113" t="s">
        <v>12</v>
      </c>
      <c r="F147" s="113" t="s">
        <v>13</v>
      </c>
      <c r="G147" s="113" t="s">
        <v>14</v>
      </c>
      <c r="H147" s="113" t="s">
        <v>22</v>
      </c>
      <c r="I147" s="113" t="s">
        <v>16</v>
      </c>
      <c r="J147" s="113" t="s">
        <v>17</v>
      </c>
      <c r="K147" s="114" t="s">
        <v>49</v>
      </c>
      <c r="L147" s="112" t="s">
        <v>55</v>
      </c>
    </row>
    <row r="148" spans="1:12" ht="29.25" customHeight="1">
      <c r="A148" s="107" t="s">
        <v>74</v>
      </c>
      <c r="B148" s="205" t="s">
        <v>75</v>
      </c>
      <c r="C148" s="206"/>
      <c r="D148" s="206"/>
      <c r="E148" s="207"/>
      <c r="F148" s="119"/>
      <c r="G148" s="90"/>
      <c r="H148" s="90"/>
      <c r="I148" s="90"/>
      <c r="J148" s="90"/>
      <c r="K148" s="90"/>
      <c r="L148" s="90"/>
    </row>
    <row r="149" spans="1:12" ht="12.75">
      <c r="A149" s="88">
        <v>3</v>
      </c>
      <c r="B149" s="109" t="s">
        <v>23</v>
      </c>
      <c r="C149" s="97">
        <f>C150+C154+C160+C162</f>
        <v>280000</v>
      </c>
      <c r="D149" s="97">
        <f aca="true" t="shared" si="27" ref="D149:J149">D150+D154+D160+D162</f>
        <v>0</v>
      </c>
      <c r="E149" s="97">
        <f t="shared" si="27"/>
        <v>0</v>
      </c>
      <c r="F149" s="97">
        <f t="shared" si="27"/>
        <v>0</v>
      </c>
      <c r="G149" s="97">
        <f t="shared" si="27"/>
        <v>280000</v>
      </c>
      <c r="H149" s="97">
        <f t="shared" si="27"/>
        <v>0</v>
      </c>
      <c r="I149" s="97">
        <f t="shared" si="27"/>
        <v>0</v>
      </c>
      <c r="J149" s="97">
        <f t="shared" si="27"/>
        <v>0</v>
      </c>
      <c r="K149" s="99">
        <f>K151+K154+K161+K163</f>
        <v>280000</v>
      </c>
      <c r="L149" s="97">
        <f>L151+L154+L161+L163</f>
        <v>280000</v>
      </c>
    </row>
    <row r="150" spans="1:10" ht="12.75">
      <c r="A150" s="88">
        <v>31</v>
      </c>
      <c r="B150" s="109" t="s">
        <v>24</v>
      </c>
      <c r="C150" s="97">
        <f>SUM(C151:C153)</f>
        <v>0</v>
      </c>
      <c r="D150" s="97">
        <f aca="true" t="shared" si="28" ref="D150:J150">SUM(D151:D153)</f>
        <v>0</v>
      </c>
      <c r="E150" s="97">
        <f t="shared" si="28"/>
        <v>0</v>
      </c>
      <c r="F150" s="97">
        <f t="shared" si="28"/>
        <v>0</v>
      </c>
      <c r="G150" s="97">
        <f t="shared" si="28"/>
        <v>0</v>
      </c>
      <c r="H150" s="97">
        <f t="shared" si="28"/>
        <v>0</v>
      </c>
      <c r="I150" s="97">
        <f t="shared" si="28"/>
        <v>0</v>
      </c>
      <c r="J150" s="97">
        <f t="shared" si="28"/>
        <v>0</v>
      </c>
    </row>
    <row r="151" spans="1:12" ht="12.75">
      <c r="A151" s="94">
        <v>311</v>
      </c>
      <c r="B151" s="108" t="s">
        <v>25</v>
      </c>
      <c r="C151" s="98">
        <f>SUM(D151:J151)</f>
        <v>0</v>
      </c>
      <c r="D151" s="97">
        <f aca="true" t="shared" si="29" ref="D151:J151">SUM(D152:D154)</f>
        <v>0</v>
      </c>
      <c r="E151" s="97">
        <f t="shared" si="29"/>
        <v>0</v>
      </c>
      <c r="F151" s="97">
        <f t="shared" si="29"/>
        <v>0</v>
      </c>
      <c r="G151" s="97"/>
      <c r="H151" s="97">
        <f t="shared" si="29"/>
        <v>0</v>
      </c>
      <c r="I151" s="97">
        <f t="shared" si="29"/>
        <v>0</v>
      </c>
      <c r="J151" s="97">
        <f t="shared" si="29"/>
        <v>0</v>
      </c>
      <c r="K151" s="105">
        <v>0</v>
      </c>
      <c r="L151" s="105">
        <v>0</v>
      </c>
    </row>
    <row r="152" spans="1:12" s="5" customFormat="1" ht="12.75">
      <c r="A152" s="94">
        <v>312</v>
      </c>
      <c r="B152" s="108" t="s">
        <v>26</v>
      </c>
      <c r="C152" s="98">
        <f>SUM(D152:J152)</f>
        <v>0</v>
      </c>
      <c r="D152" s="98"/>
      <c r="E152" s="98">
        <v>0</v>
      </c>
      <c r="F152" s="98"/>
      <c r="G152" s="98">
        <v>0</v>
      </c>
      <c r="H152" s="98"/>
      <c r="I152" s="98"/>
      <c r="J152" s="98"/>
      <c r="K152" s="102"/>
      <c r="L152" s="98"/>
    </row>
    <row r="153" spans="1:12" ht="12.75">
      <c r="A153" s="94">
        <v>313</v>
      </c>
      <c r="B153" s="108" t="s">
        <v>27</v>
      </c>
      <c r="C153" s="98">
        <f>SUM(D153:J153)</f>
        <v>0</v>
      </c>
      <c r="D153" s="98"/>
      <c r="E153" s="98">
        <v>0</v>
      </c>
      <c r="F153" s="98"/>
      <c r="G153" s="98">
        <v>0</v>
      </c>
      <c r="H153" s="98"/>
      <c r="I153" s="98"/>
      <c r="J153" s="98"/>
      <c r="K153" s="102"/>
      <c r="L153" s="98"/>
    </row>
    <row r="154" spans="1:12" ht="12.75">
      <c r="A154" s="88">
        <v>32</v>
      </c>
      <c r="B154" s="109" t="s">
        <v>28</v>
      </c>
      <c r="C154" s="97">
        <f>SUM(C155:C159)</f>
        <v>280000</v>
      </c>
      <c r="D154" s="97">
        <f aca="true" t="shared" si="30" ref="D154:J154">SUM(D155:D159)</f>
        <v>0</v>
      </c>
      <c r="E154" s="97">
        <f t="shared" si="30"/>
        <v>0</v>
      </c>
      <c r="F154" s="97">
        <f t="shared" si="30"/>
        <v>0</v>
      </c>
      <c r="G154" s="97">
        <f t="shared" si="30"/>
        <v>280000</v>
      </c>
      <c r="H154" s="97">
        <f t="shared" si="30"/>
        <v>0</v>
      </c>
      <c r="I154" s="97">
        <f t="shared" si="30"/>
        <v>0</v>
      </c>
      <c r="J154" s="97">
        <f t="shared" si="30"/>
        <v>0</v>
      </c>
      <c r="K154" s="106">
        <v>280000</v>
      </c>
      <c r="L154" s="106">
        <v>280000</v>
      </c>
    </row>
    <row r="155" spans="1:10" s="5" customFormat="1" ht="12.75" customHeight="1">
      <c r="A155" s="94">
        <v>321</v>
      </c>
      <c r="B155" s="108" t="s">
        <v>29</v>
      </c>
      <c r="C155" s="98">
        <f aca="true" t="shared" si="31" ref="C155:C164">SUM(D155:J155)</f>
        <v>30300</v>
      </c>
      <c r="D155" s="97">
        <f aca="true" t="shared" si="32" ref="D155:J155">SUM(D156:D160)</f>
        <v>0</v>
      </c>
      <c r="E155" s="97">
        <f t="shared" si="32"/>
        <v>0</v>
      </c>
      <c r="F155" s="97">
        <f t="shared" si="32"/>
        <v>0</v>
      </c>
      <c r="G155" s="98">
        <v>30300</v>
      </c>
      <c r="H155" s="97">
        <f t="shared" si="32"/>
        <v>0</v>
      </c>
      <c r="I155" s="97">
        <f t="shared" si="32"/>
        <v>0</v>
      </c>
      <c r="J155" s="97">
        <f t="shared" si="32"/>
        <v>0</v>
      </c>
    </row>
    <row r="156" spans="1:12" s="5" customFormat="1" ht="12.75">
      <c r="A156" s="94">
        <v>322</v>
      </c>
      <c r="B156" s="108" t="s">
        <v>30</v>
      </c>
      <c r="C156" s="98">
        <f t="shared" si="31"/>
        <v>23500</v>
      </c>
      <c r="D156" s="98"/>
      <c r="E156" s="98"/>
      <c r="F156" s="98"/>
      <c r="G156" s="98">
        <v>23500</v>
      </c>
      <c r="H156" s="98"/>
      <c r="I156" s="98"/>
      <c r="J156" s="98"/>
      <c r="K156" s="102"/>
      <c r="L156" s="98"/>
    </row>
    <row r="157" spans="1:12" s="5" customFormat="1" ht="12.75">
      <c r="A157" s="94">
        <v>323</v>
      </c>
      <c r="B157" s="108" t="s">
        <v>31</v>
      </c>
      <c r="C157" s="98">
        <f t="shared" si="31"/>
        <v>226200</v>
      </c>
      <c r="D157" s="98"/>
      <c r="E157" s="98"/>
      <c r="F157" s="98"/>
      <c r="G157" s="41">
        <v>226200</v>
      </c>
      <c r="H157" s="98"/>
      <c r="I157" s="98"/>
      <c r="J157" s="98"/>
      <c r="K157" s="102"/>
      <c r="L157" s="98"/>
    </row>
    <row r="158" spans="1:12" ht="12" customHeight="1">
      <c r="A158" s="94">
        <v>324</v>
      </c>
      <c r="B158" s="108" t="s">
        <v>73</v>
      </c>
      <c r="C158" s="98">
        <f t="shared" si="31"/>
        <v>0</v>
      </c>
      <c r="D158" s="98"/>
      <c r="E158" s="98">
        <v>0</v>
      </c>
      <c r="F158" s="98"/>
      <c r="G158" s="98">
        <v>0</v>
      </c>
      <c r="H158" s="98"/>
      <c r="I158" s="98">
        <v>0</v>
      </c>
      <c r="J158" s="98"/>
      <c r="K158" s="102"/>
      <c r="L158" s="98"/>
    </row>
    <row r="159" spans="1:12" ht="12.75">
      <c r="A159" s="94">
        <v>329</v>
      </c>
      <c r="B159" s="108" t="s">
        <v>32</v>
      </c>
      <c r="C159" s="98">
        <f t="shared" si="31"/>
        <v>0</v>
      </c>
      <c r="D159" s="98"/>
      <c r="E159" s="98"/>
      <c r="F159" s="98"/>
      <c r="G159" s="98">
        <v>0</v>
      </c>
      <c r="H159" s="98"/>
      <c r="I159" s="98"/>
      <c r="J159" s="98"/>
      <c r="K159" s="102"/>
      <c r="L159" s="98"/>
    </row>
    <row r="160" spans="1:12" ht="12.75">
      <c r="A160" s="88">
        <v>34</v>
      </c>
      <c r="B160" s="109" t="s">
        <v>33</v>
      </c>
      <c r="C160" s="97">
        <f>C161</f>
        <v>0</v>
      </c>
      <c r="D160" s="98"/>
      <c r="E160" s="98"/>
      <c r="F160" s="98"/>
      <c r="G160" s="98">
        <v>0</v>
      </c>
      <c r="H160" s="98"/>
      <c r="I160" s="98"/>
      <c r="J160" s="98"/>
      <c r="K160" s="102"/>
      <c r="L160" s="98"/>
    </row>
    <row r="161" spans="1:12" s="5" customFormat="1" ht="12.75">
      <c r="A161" s="94">
        <v>343</v>
      </c>
      <c r="B161" s="108" t="s">
        <v>34</v>
      </c>
      <c r="C161" s="98">
        <f t="shared" si="31"/>
        <v>0</v>
      </c>
      <c r="D161" s="97">
        <f aca="true" t="shared" si="33" ref="D161:J161">D162</f>
        <v>0</v>
      </c>
      <c r="E161" s="97">
        <f t="shared" si="33"/>
        <v>0</v>
      </c>
      <c r="F161" s="97">
        <f t="shared" si="33"/>
        <v>0</v>
      </c>
      <c r="G161" s="97">
        <f t="shared" si="33"/>
        <v>0</v>
      </c>
      <c r="H161" s="97">
        <f t="shared" si="33"/>
        <v>0</v>
      </c>
      <c r="I161" s="97">
        <f t="shared" si="33"/>
        <v>0</v>
      </c>
      <c r="J161" s="97">
        <f t="shared" si="33"/>
        <v>0</v>
      </c>
      <c r="K161" s="99">
        <v>0</v>
      </c>
      <c r="L161" s="97">
        <v>0</v>
      </c>
    </row>
    <row r="162" spans="1:12" ht="12.75">
      <c r="A162" s="88">
        <v>38</v>
      </c>
      <c r="B162" s="109" t="s">
        <v>65</v>
      </c>
      <c r="C162" s="98">
        <f>C163+C164</f>
        <v>0</v>
      </c>
      <c r="D162" s="98"/>
      <c r="E162" s="98">
        <v>0</v>
      </c>
      <c r="F162" s="98"/>
      <c r="G162" s="98"/>
      <c r="H162" s="98"/>
      <c r="I162" s="98"/>
      <c r="J162" s="98"/>
      <c r="K162" s="102"/>
      <c r="L162" s="98"/>
    </row>
    <row r="163" spans="1:12" ht="12.75">
      <c r="A163" s="94">
        <v>381</v>
      </c>
      <c r="B163" s="108" t="s">
        <v>63</v>
      </c>
      <c r="C163" s="98">
        <f t="shared" si="31"/>
        <v>0</v>
      </c>
      <c r="D163" s="97">
        <f aca="true" t="shared" si="34" ref="D163:J163">SUM(D164:D165)</f>
        <v>0</v>
      </c>
      <c r="E163" s="97">
        <f t="shared" si="34"/>
        <v>0</v>
      </c>
      <c r="F163" s="97">
        <f t="shared" si="34"/>
        <v>0</v>
      </c>
      <c r="G163" s="97">
        <f t="shared" si="34"/>
        <v>0</v>
      </c>
      <c r="H163" s="97">
        <f t="shared" si="34"/>
        <v>0</v>
      </c>
      <c r="I163" s="97">
        <f t="shared" si="34"/>
        <v>0</v>
      </c>
      <c r="J163" s="97">
        <f t="shared" si="34"/>
        <v>0</v>
      </c>
      <c r="K163" s="102">
        <v>0</v>
      </c>
      <c r="L163" s="98">
        <v>0</v>
      </c>
    </row>
    <row r="164" spans="1:12" ht="12.75">
      <c r="A164" s="94">
        <v>383</v>
      </c>
      <c r="B164" s="108" t="s">
        <v>64</v>
      </c>
      <c r="C164" s="98">
        <f t="shared" si="31"/>
        <v>0</v>
      </c>
      <c r="D164" s="98"/>
      <c r="E164" s="98"/>
      <c r="F164" s="98"/>
      <c r="G164" s="98">
        <v>0</v>
      </c>
      <c r="H164" s="98"/>
      <c r="I164" s="98"/>
      <c r="J164" s="98"/>
      <c r="K164" s="102"/>
      <c r="L164" s="98"/>
    </row>
    <row r="165" spans="1:12" ht="25.5">
      <c r="A165" s="88">
        <v>4</v>
      </c>
      <c r="B165" s="109" t="s">
        <v>36</v>
      </c>
      <c r="C165" s="98">
        <f>C166+C168</f>
        <v>0</v>
      </c>
      <c r="D165" s="98"/>
      <c r="E165" s="98"/>
      <c r="F165" s="98">
        <v>0</v>
      </c>
      <c r="G165" s="98"/>
      <c r="H165" s="98"/>
      <c r="I165" s="98"/>
      <c r="J165" s="98"/>
      <c r="K165" s="102"/>
      <c r="L165" s="98"/>
    </row>
    <row r="166" spans="1:12" s="5" customFormat="1" ht="25.5">
      <c r="A166" s="88">
        <v>41</v>
      </c>
      <c r="B166" s="109" t="s">
        <v>66</v>
      </c>
      <c r="C166" s="97">
        <f>C167</f>
        <v>0</v>
      </c>
      <c r="D166" s="97">
        <f aca="true" t="shared" si="35" ref="D166:L166">D167+D169</f>
        <v>0</v>
      </c>
      <c r="E166" s="97">
        <f t="shared" si="35"/>
        <v>0</v>
      </c>
      <c r="F166" s="97">
        <f t="shared" si="35"/>
        <v>0</v>
      </c>
      <c r="G166" s="97">
        <f t="shared" si="35"/>
        <v>0</v>
      </c>
      <c r="H166" s="97">
        <f t="shared" si="35"/>
        <v>0</v>
      </c>
      <c r="I166" s="97">
        <f t="shared" si="35"/>
        <v>0</v>
      </c>
      <c r="J166" s="97">
        <f t="shared" si="35"/>
        <v>0</v>
      </c>
      <c r="K166" s="99">
        <f t="shared" si="35"/>
        <v>0</v>
      </c>
      <c r="L166" s="97">
        <f t="shared" si="35"/>
        <v>0</v>
      </c>
    </row>
    <row r="167" spans="1:12" ht="12.75">
      <c r="A167" s="94">
        <v>412</v>
      </c>
      <c r="B167" s="108" t="s">
        <v>67</v>
      </c>
      <c r="C167" s="98">
        <f>SUM(D167:J167)</f>
        <v>0</v>
      </c>
      <c r="D167" s="97">
        <f aca="true" t="shared" si="36" ref="D167:J167">D168</f>
        <v>0</v>
      </c>
      <c r="E167" s="97">
        <f t="shared" si="36"/>
        <v>0</v>
      </c>
      <c r="F167" s="97">
        <f t="shared" si="36"/>
        <v>0</v>
      </c>
      <c r="G167" s="97">
        <f t="shared" si="36"/>
        <v>0</v>
      </c>
      <c r="H167" s="97">
        <f t="shared" si="36"/>
        <v>0</v>
      </c>
      <c r="I167" s="97">
        <f t="shared" si="36"/>
        <v>0</v>
      </c>
      <c r="J167" s="97">
        <f t="shared" si="36"/>
        <v>0</v>
      </c>
      <c r="K167" s="99">
        <v>0</v>
      </c>
      <c r="L167" s="97">
        <v>0</v>
      </c>
    </row>
    <row r="168" spans="1:12" ht="25.5">
      <c r="A168" s="88">
        <v>42</v>
      </c>
      <c r="B168" s="109" t="s">
        <v>37</v>
      </c>
      <c r="C168" s="98">
        <f>SUM(D169:J171)</f>
        <v>0</v>
      </c>
      <c r="D168" s="97"/>
      <c r="E168" s="97">
        <v>0</v>
      </c>
      <c r="F168" s="97"/>
      <c r="G168" s="97"/>
      <c r="H168" s="97"/>
      <c r="I168" s="97"/>
      <c r="J168" s="97"/>
      <c r="K168" s="99"/>
      <c r="L168" s="97"/>
    </row>
    <row r="169" spans="1:12" s="5" customFormat="1" ht="12.75">
      <c r="A169" s="94">
        <v>421</v>
      </c>
      <c r="B169" s="108" t="s">
        <v>68</v>
      </c>
      <c r="C169" s="98">
        <f>SUM(D169:J169)</f>
        <v>0</v>
      </c>
      <c r="D169" s="97">
        <f aca="true" t="shared" si="37" ref="D169:J169">SUM(D170:D171)</f>
        <v>0</v>
      </c>
      <c r="E169" s="97">
        <f t="shared" si="37"/>
        <v>0</v>
      </c>
      <c r="F169" s="97">
        <f t="shared" si="37"/>
        <v>0</v>
      </c>
      <c r="G169" s="97">
        <f t="shared" si="37"/>
        <v>0</v>
      </c>
      <c r="H169" s="97">
        <f t="shared" si="37"/>
        <v>0</v>
      </c>
      <c r="I169" s="97">
        <f t="shared" si="37"/>
        <v>0</v>
      </c>
      <c r="J169" s="97">
        <f t="shared" si="37"/>
        <v>0</v>
      </c>
      <c r="K169" s="100">
        <v>0</v>
      </c>
      <c r="L169" s="101">
        <v>0</v>
      </c>
    </row>
    <row r="170" spans="1:12" s="5" customFormat="1" ht="12.75">
      <c r="A170" s="94">
        <v>422</v>
      </c>
      <c r="B170" s="108" t="s">
        <v>35</v>
      </c>
      <c r="C170" s="98">
        <f>SUM(D170:J170)</f>
        <v>0</v>
      </c>
      <c r="D170" s="98"/>
      <c r="E170" s="98">
        <v>0</v>
      </c>
      <c r="F170" s="98"/>
      <c r="G170" s="98"/>
      <c r="H170" s="98"/>
      <c r="I170" s="98"/>
      <c r="J170" s="98"/>
      <c r="K170" s="102"/>
      <c r="L170" s="98"/>
    </row>
    <row r="171" spans="1:12" s="5" customFormat="1" ht="12.75">
      <c r="A171" s="94">
        <v>426</v>
      </c>
      <c r="B171" s="108" t="s">
        <v>69</v>
      </c>
      <c r="C171" s="98">
        <f>SUM(D171:J171)</f>
        <v>0</v>
      </c>
      <c r="D171" s="98">
        <v>0</v>
      </c>
      <c r="E171" s="98">
        <v>0</v>
      </c>
      <c r="F171" s="98"/>
      <c r="G171" s="98">
        <v>0</v>
      </c>
      <c r="H171" s="98"/>
      <c r="I171" s="98"/>
      <c r="J171" s="98"/>
      <c r="K171" s="102"/>
      <c r="L171" s="98"/>
    </row>
    <row r="172" spans="1:12" ht="12.75">
      <c r="A172" s="64"/>
      <c r="B172" s="8"/>
      <c r="C172" s="98">
        <f>C165+C149</f>
        <v>280000</v>
      </c>
      <c r="D172" s="98">
        <f aca="true" t="shared" si="38" ref="D172:L172">D165+D149</f>
        <v>0</v>
      </c>
      <c r="E172" s="98">
        <f t="shared" si="38"/>
        <v>0</v>
      </c>
      <c r="F172" s="98">
        <f t="shared" si="38"/>
        <v>0</v>
      </c>
      <c r="G172" s="98">
        <f t="shared" si="38"/>
        <v>280000</v>
      </c>
      <c r="H172" s="98">
        <f t="shared" si="38"/>
        <v>0</v>
      </c>
      <c r="I172" s="98">
        <f t="shared" si="38"/>
        <v>0</v>
      </c>
      <c r="J172" s="98">
        <f t="shared" si="38"/>
        <v>0</v>
      </c>
      <c r="K172" s="98">
        <f t="shared" si="38"/>
        <v>280000</v>
      </c>
      <c r="L172" s="98">
        <f t="shared" si="38"/>
        <v>280000</v>
      </c>
    </row>
    <row r="173" spans="1:12" ht="12.75">
      <c r="A173" s="64"/>
      <c r="B173" s="67"/>
      <c r="C173" s="43"/>
      <c r="D173" s="3"/>
      <c r="E173" s="3"/>
      <c r="F173" s="3"/>
      <c r="G173" s="3"/>
      <c r="H173" s="3"/>
      <c r="I173" s="3"/>
      <c r="J173" s="3"/>
      <c r="K173" s="3"/>
      <c r="L173" s="3"/>
    </row>
    <row r="174" spans="1:2" s="5" customFormat="1" ht="12.75">
      <c r="A174" s="65"/>
      <c r="B174" s="8"/>
    </row>
    <row r="175" spans="1:12" ht="12.75">
      <c r="A175" s="64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4"/>
      <c r="B176" s="8"/>
      <c r="C176" s="41">
        <f>C172+C142+C112</f>
        <v>17802316</v>
      </c>
      <c r="D176" s="41">
        <f aca="true" t="shared" si="39" ref="D176:J176">D172+D142+D112</f>
        <v>218390</v>
      </c>
      <c r="E176" s="41">
        <f t="shared" si="39"/>
        <v>6766019</v>
      </c>
      <c r="F176" s="41">
        <f t="shared" si="39"/>
        <v>10022001</v>
      </c>
      <c r="G176" s="41">
        <f t="shared" si="39"/>
        <v>694975</v>
      </c>
      <c r="H176" s="41">
        <f t="shared" si="39"/>
        <v>0</v>
      </c>
      <c r="I176" s="41">
        <f t="shared" si="39"/>
        <v>30500</v>
      </c>
      <c r="J176" s="41">
        <f t="shared" si="39"/>
        <v>0</v>
      </c>
      <c r="K176" s="41">
        <f>K172+K142+K112</f>
        <v>19081874</v>
      </c>
      <c r="L176" s="41">
        <f>L172+L142+L112</f>
        <v>16899798</v>
      </c>
    </row>
    <row r="177" spans="1:12" ht="12.75">
      <c r="A177" s="64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4"/>
      <c r="B178" s="67"/>
      <c r="C178" s="41">
        <f>C84+C176</f>
        <v>0</v>
      </c>
      <c r="D178" s="3"/>
      <c r="E178" s="3"/>
      <c r="F178" s="3"/>
      <c r="G178" s="3"/>
      <c r="H178" s="3"/>
      <c r="I178" s="3"/>
      <c r="J178" s="3"/>
      <c r="K178" s="41">
        <f>K84+K176</f>
        <v>0</v>
      </c>
      <c r="L178" s="41">
        <f>L84+L176</f>
        <v>0</v>
      </c>
    </row>
    <row r="179" spans="1:2" s="5" customFormat="1" ht="12.75">
      <c r="A179" s="65"/>
      <c r="B179" s="8"/>
    </row>
    <row r="180" spans="1:12" ht="12.75">
      <c r="A180" s="64"/>
      <c r="B180" s="6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2" s="5" customFormat="1" ht="12.75">
      <c r="A181" s="65"/>
      <c r="B181" s="67"/>
    </row>
    <row r="182" spans="1:2" s="5" customFormat="1" ht="12.75">
      <c r="A182" s="65"/>
      <c r="B182" s="8"/>
    </row>
    <row r="183" spans="1:12" ht="12.75">
      <c r="A183" s="64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5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2" s="5" customFormat="1" ht="12.75" customHeight="1">
      <c r="A186" s="75"/>
      <c r="B186" s="67"/>
    </row>
    <row r="187" spans="1:2" s="5" customFormat="1" ht="12.75">
      <c r="A187" s="65"/>
      <c r="B187" s="67"/>
    </row>
    <row r="188" spans="1:2" s="5" customFormat="1" ht="12.75">
      <c r="A188" s="65"/>
      <c r="B188" s="67"/>
    </row>
    <row r="189" spans="1:12" ht="12.75">
      <c r="A189" s="64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4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4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2" s="5" customFormat="1" ht="12.75">
      <c r="A192" s="65"/>
      <c r="B192" s="67"/>
    </row>
    <row r="193" spans="1:12" ht="12.75">
      <c r="A193" s="64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4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4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4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2" s="5" customFormat="1" ht="12.75">
      <c r="A197" s="65"/>
      <c r="B197" s="67"/>
    </row>
    <row r="198" spans="1:12" ht="12.75">
      <c r="A198" s="64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2" s="5" customFormat="1" ht="12.75">
      <c r="A199" s="65"/>
      <c r="B199" s="67"/>
    </row>
    <row r="200" spans="1:12" ht="12.75">
      <c r="A200" s="64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2" s="5" customFormat="1" ht="12.75">
      <c r="A201" s="65"/>
      <c r="B201" s="67"/>
    </row>
    <row r="202" spans="1:2" s="5" customFormat="1" ht="12.75">
      <c r="A202" s="65"/>
      <c r="B202" s="67"/>
    </row>
    <row r="203" spans="1:12" ht="12.75" customHeight="1">
      <c r="A203" s="64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4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5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2" s="5" customFormat="1" ht="12.75">
      <c r="A206" s="75"/>
      <c r="B206" s="67"/>
    </row>
    <row r="207" spans="1:2" s="5" customFormat="1" ht="12.75">
      <c r="A207" s="65"/>
      <c r="B207" s="67"/>
    </row>
    <row r="208" spans="1:2" s="5" customFormat="1" ht="12.75">
      <c r="A208" s="65"/>
      <c r="B208" s="67"/>
    </row>
    <row r="209" spans="1:12" ht="12.75">
      <c r="A209" s="64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4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4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2" s="5" customFormat="1" ht="12.75">
      <c r="A212" s="65"/>
      <c r="B212" s="67"/>
    </row>
    <row r="213" spans="1:12" ht="12.75">
      <c r="A213" s="64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4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4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4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2" s="5" customFormat="1" ht="12.75">
      <c r="A217" s="65"/>
      <c r="B217" s="67"/>
    </row>
    <row r="218" spans="1:12" ht="12.75">
      <c r="A218" s="64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2" s="5" customFormat="1" ht="12.75">
      <c r="A219" s="65"/>
      <c r="B219" s="67"/>
    </row>
    <row r="220" spans="1:2" s="5" customFormat="1" ht="12.75">
      <c r="A220" s="65"/>
      <c r="B220" s="67"/>
    </row>
    <row r="221" spans="1:12" ht="12.75">
      <c r="A221" s="64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2" s="5" customFormat="1" ht="12.75">
      <c r="A222" s="65"/>
      <c r="B222" s="67"/>
    </row>
    <row r="223" spans="1:12" ht="12.75">
      <c r="A223" s="64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4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5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5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5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5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5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5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5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5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5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5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5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5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5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5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5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5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5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5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5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5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5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5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5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5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5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5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5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5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5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5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5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5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5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5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5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5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5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5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5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5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5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5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5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5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5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5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5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5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5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5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5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5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5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5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5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5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5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5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5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5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5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5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5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5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5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5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5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5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5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5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5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5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5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5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5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5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5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5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5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5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5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5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5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5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5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5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5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5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5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5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5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5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5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5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5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5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5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5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5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5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5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5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5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5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5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5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5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5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5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5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5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5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5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5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5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5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5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5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5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5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5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5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5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5"/>
      <c r="B348" s="8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5"/>
      <c r="B349" s="8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5"/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5"/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5"/>
      <c r="B352" s="8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5"/>
      <c r="B353" s="8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5"/>
      <c r="B354" s="8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5"/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5"/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5"/>
      <c r="B357" s="8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5"/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5"/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5"/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5"/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5"/>
      <c r="B362" s="8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5"/>
      <c r="B363" s="8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5"/>
      <c r="B364" s="8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5"/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5"/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5"/>
      <c r="B367" s="8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5"/>
      <c r="B368" s="8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5"/>
      <c r="B369" s="8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5"/>
      <c r="B370" s="8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5"/>
      <c r="B371" s="8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5"/>
      <c r="B372" s="8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5"/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5"/>
      <c r="B374" s="8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5"/>
      <c r="B375" s="8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5"/>
      <c r="B376" s="8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5"/>
      <c r="B377" s="8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5"/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5"/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5"/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5"/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5"/>
      <c r="B382" s="8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5"/>
      <c r="B383" s="8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5"/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5"/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5"/>
      <c r="B386" s="8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5"/>
      <c r="B387" s="8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5"/>
      <c r="B388" s="8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5"/>
      <c r="B389" s="8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5"/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5"/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5"/>
      <c r="B392" s="8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5"/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5"/>
      <c r="B394" s="8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5"/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5"/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5"/>
      <c r="B397" s="8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5"/>
      <c r="B398" s="8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5"/>
      <c r="B399" s="8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5"/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5"/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5"/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5"/>
      <c r="B403" s="8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5"/>
      <c r="B404" s="8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5"/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65"/>
      <c r="B406" s="8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65"/>
      <c r="B407" s="8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65"/>
      <c r="B408" s="8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65"/>
      <c r="B409" s="8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65"/>
      <c r="B410" s="8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65"/>
      <c r="B411" s="8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65"/>
      <c r="B412" s="8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65"/>
      <c r="B413" s="8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65"/>
      <c r="B414" s="8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65"/>
      <c r="B415" s="8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65"/>
      <c r="B416" s="8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65"/>
      <c r="B417" s="8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65"/>
      <c r="B418" s="8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65"/>
      <c r="B419" s="8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65"/>
      <c r="B420" s="8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65"/>
      <c r="B421" s="8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65"/>
      <c r="B422" s="8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65"/>
      <c r="B423" s="8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65"/>
      <c r="B424" s="8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65"/>
      <c r="B425" s="8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65"/>
      <c r="B426" s="8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65"/>
      <c r="B427" s="8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65"/>
      <c r="B428" s="8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65"/>
      <c r="B429" s="8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65"/>
      <c r="B430" s="8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65"/>
      <c r="B431" s="8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65"/>
      <c r="B432" s="8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65"/>
      <c r="B433" s="8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65"/>
      <c r="B434" s="8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65"/>
      <c r="B435" s="8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65"/>
      <c r="B436" s="8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65"/>
      <c r="B437" s="8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65"/>
      <c r="B438" s="8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65"/>
      <c r="B439" s="8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65"/>
      <c r="B440" s="8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65"/>
      <c r="B441" s="8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65"/>
      <c r="B442" s="8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65"/>
      <c r="B443" s="8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65"/>
      <c r="B444" s="8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65"/>
      <c r="B445" s="8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65"/>
      <c r="B446" s="8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65"/>
      <c r="B447" s="8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65"/>
      <c r="B448" s="8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65"/>
      <c r="B449" s="8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65"/>
      <c r="B450" s="8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65"/>
      <c r="B451" s="8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65"/>
      <c r="B452" s="8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65"/>
      <c r="B453" s="8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65"/>
      <c r="B454" s="8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65"/>
      <c r="B455" s="8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65"/>
      <c r="B456" s="8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65"/>
      <c r="B457" s="8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65"/>
      <c r="B458" s="8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65"/>
      <c r="B459" s="8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65"/>
      <c r="B460" s="8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65"/>
      <c r="B461" s="8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65"/>
      <c r="B462" s="8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65"/>
      <c r="B463" s="8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65"/>
      <c r="B464" s="8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65"/>
      <c r="B465" s="8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65"/>
      <c r="B466" s="8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65"/>
      <c r="B467" s="8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>
      <c r="A468" s="65"/>
      <c r="B468" s="8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>
      <c r="A469" s="65"/>
      <c r="B469" s="8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>
      <c r="A470" s="65"/>
      <c r="B470" s="8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>
      <c r="A471" s="65"/>
      <c r="B471" s="8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>
      <c r="A472" s="65"/>
      <c r="B472" s="8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>
      <c r="A473" s="65"/>
      <c r="B473" s="8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>
      <c r="A474" s="65"/>
      <c r="B474" s="8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>
      <c r="A475" s="65"/>
      <c r="B475" s="8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>
      <c r="A476" s="65"/>
      <c r="B476" s="8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>
      <c r="A477" s="65"/>
      <c r="B477" s="8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>
      <c r="A478" s="65"/>
      <c r="B478" s="8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>
      <c r="A479" s="65"/>
      <c r="B479" s="8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>
      <c r="A480" s="65"/>
      <c r="B480" s="8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>
      <c r="A481" s="65"/>
      <c r="B481" s="8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>
      <c r="A482" s="65"/>
      <c r="B482" s="8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>
      <c r="A483" s="65"/>
      <c r="B483" s="8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>
      <c r="A484" s="65"/>
      <c r="B484" s="8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>
      <c r="A485" s="65"/>
      <c r="B485" s="8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>
      <c r="A486" s="65"/>
      <c r="B486" s="8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>
      <c r="A487" s="65"/>
      <c r="B487" s="8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>
      <c r="A488" s="65"/>
      <c r="B488" s="8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>
      <c r="A489" s="65"/>
      <c r="B489" s="8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>
      <c r="A490" s="65"/>
      <c r="B490" s="8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>
      <c r="A491" s="65"/>
      <c r="B491" s="8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>
      <c r="A492" s="65"/>
      <c r="B492" s="8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>
      <c r="A493" s="65"/>
      <c r="B493" s="8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>
      <c r="A494" s="65"/>
      <c r="B494" s="8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>
      <c r="A495" s="65"/>
      <c r="B495" s="8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>
      <c r="A496" s="65"/>
      <c r="B496" s="8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2.75">
      <c r="A497" s="65"/>
      <c r="B497" s="8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>
      <c r="A498" s="65"/>
      <c r="B498" s="8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2.75">
      <c r="A499" s="65"/>
      <c r="B499" s="8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>
      <c r="A500" s="65"/>
      <c r="B500" s="8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2.75">
      <c r="A501" s="65"/>
      <c r="B501" s="8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2.75">
      <c r="A502" s="65"/>
      <c r="B502" s="8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2.75">
      <c r="A503" s="65"/>
      <c r="B503" s="8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2.75">
      <c r="A504" s="65"/>
      <c r="B504" s="8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2.75">
      <c r="A505" s="65"/>
      <c r="B505" s="8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2.75">
      <c r="A506" s="65"/>
      <c r="B506" s="8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2.75">
      <c r="A507" s="65"/>
      <c r="B507" s="8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2.75">
      <c r="A508" s="65"/>
      <c r="B508" s="8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2.75">
      <c r="A509" s="65"/>
      <c r="B509" s="8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2.75">
      <c r="A510" s="65"/>
      <c r="B510" s="8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2.75">
      <c r="A511" s="65"/>
      <c r="B511" s="8"/>
      <c r="C511" s="3"/>
      <c r="D511" s="3"/>
      <c r="E511" s="3"/>
      <c r="F511" s="3"/>
      <c r="G511" s="3"/>
      <c r="H511" s="3"/>
      <c r="I511" s="3"/>
      <c r="J511" s="3"/>
      <c r="K511" s="3"/>
      <c r="L511" s="3"/>
    </row>
  </sheetData>
  <sheetProtection/>
  <mergeCells count="5">
    <mergeCell ref="B5:E5"/>
    <mergeCell ref="A1:L1"/>
    <mergeCell ref="B86:E86"/>
    <mergeCell ref="B148:E148"/>
    <mergeCell ref="B118:I118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Vlatka</cp:lastModifiedBy>
  <cp:lastPrinted>2017-11-20T13:10:51Z</cp:lastPrinted>
  <dcterms:created xsi:type="dcterms:W3CDTF">2013-09-11T11:00:21Z</dcterms:created>
  <dcterms:modified xsi:type="dcterms:W3CDTF">2017-11-20T13:11:20Z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